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ser/Desktop/"/>
    </mc:Choice>
  </mc:AlternateContent>
  <xr:revisionPtr revIDLastSave="0" documentId="13_ncr:1_{AE6B1CFB-E899-A341-A6E5-4D9AF2769D4F}" xr6:coauthVersionLast="47" xr6:coauthVersionMax="47" xr10:uidLastSave="{00000000-0000-0000-0000-000000000000}"/>
  <bookViews>
    <workbookView xWindow="0" yWindow="760" windowWidth="29400" windowHeight="16760" activeTab="1" xr2:uid="{595EE7C3-82E0-48B5-872B-3CCB3ED60A92}"/>
  </bookViews>
  <sheets>
    <sheet name="הצעת מחיר  מכרז קוגנרציה שיבא" sheetId="1" r:id="rId1"/>
    <sheet name="מודל תיחור הצעות קוגנרציה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2" l="1"/>
  <c r="C48" i="2" s="1"/>
  <c r="B39" i="2"/>
  <c r="B51" i="2" s="1"/>
  <c r="B48" i="2" l="1"/>
  <c r="C57" i="2"/>
  <c r="B58" i="2"/>
  <c r="B57" i="2"/>
  <c r="C51" i="2"/>
  <c r="C58" i="2" s="1"/>
  <c r="E18" i="2" l="1"/>
  <c r="E17" i="2"/>
  <c r="E16" i="2"/>
  <c r="E15" i="2"/>
  <c r="E14" i="2"/>
  <c r="E13" i="2"/>
  <c r="D19" i="2"/>
  <c r="C19" i="2"/>
  <c r="H13" i="2" l="1"/>
  <c r="H14" i="2"/>
  <c r="H16" i="2"/>
  <c r="J16" i="2"/>
  <c r="H17" i="2"/>
  <c r="J17" i="2"/>
  <c r="H18" i="2"/>
  <c r="J18" i="2"/>
  <c r="H15" i="2"/>
  <c r="J13" i="2"/>
  <c r="J15" i="2"/>
  <c r="J14" i="2"/>
  <c r="E19" i="2"/>
  <c r="H19" i="2" l="1"/>
  <c r="J19" i="2"/>
  <c r="C45" i="2" l="1"/>
  <c r="C56" i="2"/>
  <c r="B56" i="2"/>
  <c r="B45" i="2"/>
  <c r="C59" i="2"/>
  <c r="B5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12" authorId="0" shapeId="0" xr:uid="{E6109893-75D2-4840-8309-CE6E20F0FCEE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מעמ</t>
        </r>
        <r>
          <rPr>
            <sz val="9"/>
            <color rgb="FF000000"/>
            <rFont val="Tahoma"/>
            <family val="2"/>
          </rPr>
          <t xml:space="preserve"> ?
</t>
        </r>
        <r>
          <rPr>
            <sz val="9"/>
            <color rgb="FF000000"/>
            <rFont val="Tahoma"/>
            <family val="2"/>
          </rPr>
          <t>מתח</t>
        </r>
        <r>
          <rPr>
            <sz val="9"/>
            <color rgb="FF000000"/>
            <rFont val="Tahoma"/>
            <family val="2"/>
          </rPr>
          <t xml:space="preserve"> </t>
        </r>
        <r>
          <rPr>
            <sz val="9"/>
            <color rgb="FF000000"/>
            <rFont val="Tahoma"/>
            <family val="2"/>
          </rPr>
          <t>גבוה</t>
        </r>
        <r>
          <rPr>
            <sz val="9"/>
            <color rgb="FF000000"/>
            <rFont val="Tahoma"/>
            <family val="2"/>
          </rPr>
          <t xml:space="preserve"> ?</t>
        </r>
      </text>
    </comment>
  </commentList>
</comments>
</file>

<file path=xl/sharedStrings.xml><?xml version="1.0" encoding="utf-8"?>
<sst xmlns="http://schemas.openxmlformats.org/spreadsheetml/2006/main" count="189" uniqueCount="150">
  <si>
    <t>לקוח</t>
  </si>
  <si>
    <t>הערות</t>
  </si>
  <si>
    <t>כללי</t>
  </si>
  <si>
    <t>שם המציע</t>
  </si>
  <si>
    <t>ח.פ</t>
  </si>
  <si>
    <t>בעלים של המציע</t>
  </si>
  <si>
    <t>שם איש הקשר</t>
  </si>
  <si>
    <t>טלפון</t>
  </si>
  <si>
    <t>אימייל</t>
  </si>
  <si>
    <t>כתובת</t>
  </si>
  <si>
    <t>זהות קבלן הקמה EPC/ קבלן משנה</t>
  </si>
  <si>
    <t>זהות קבלן התפעול והתחזוקה</t>
  </si>
  <si>
    <t xml:space="preserve">ניסיון </t>
  </si>
  <si>
    <t>מספר תחנות קוגנרציה גז טבעי עובדות בישראל/ בעולם</t>
  </si>
  <si>
    <t>פרטים טכניים</t>
  </si>
  <si>
    <t>יצרן מנוע ודגם</t>
  </si>
  <si>
    <t>שם היצרן</t>
  </si>
  <si>
    <t>הספק חשמלי ברוטו חשמלי</t>
  </si>
  <si>
    <t>במקרה של 2 מנועים יש לציין גודל כל מנוע - KW</t>
  </si>
  <si>
    <t>אספקת קיטור</t>
  </si>
  <si>
    <t>מינימום XXX טון לשעה - Kg/hr</t>
  </si>
  <si>
    <t xml:space="preserve"> רעש מהפעלת המתקן</t>
  </si>
  <si>
    <t>פליטות</t>
  </si>
  <si>
    <t>מיליגרם/מ"ק - NOX</t>
  </si>
  <si>
    <t>מיליגרם/מ"ק - CO</t>
  </si>
  <si>
    <t>משקל המערכת</t>
  </si>
  <si>
    <t>בטון</t>
  </si>
  <si>
    <t>אורך</t>
  </si>
  <si>
    <t>מטר</t>
  </si>
  <si>
    <t>לצרף SPEC של המנועים כולל מערך הקוגנרציה, השנאי, שאר היחידות + סכמת חיבור והעמדה</t>
  </si>
  <si>
    <t>רוחב</t>
  </si>
  <si>
    <t>גובה</t>
  </si>
  <si>
    <t>היקף השטח ברוטו הדרוש ב מ"ר</t>
  </si>
  <si>
    <t>במ"ר</t>
  </si>
  <si>
    <t>נתונים דומים לשאר חלקי המערכת מעבר ליחידות הקוגנרציה - שנאים, לוחות חשמל וכו.</t>
  </si>
  <si>
    <t>חשמל</t>
  </si>
  <si>
    <t>פסגה</t>
  </si>
  <si>
    <t>שפל</t>
  </si>
  <si>
    <t>קיטור</t>
  </si>
  <si>
    <t>קיטור- קיטור שחון - טמפ וספיקה מקס'
יוצא 180 מעלות , חוזר לדיארטור 80-110 
לחץ ?</t>
  </si>
  <si>
    <t>תשלום עבור כמות הקיטור שנצרכת בפועל , לא לפי כמות הייצור של המנוע !! - התחייבות לטון שנה מינימום טון בשנה</t>
  </si>
  <si>
    <t>התחייבות למינימום ספיקת קיטור רגעית</t>
  </si>
  <si>
    <t xml:space="preserve">מחיר בשקלים עבור כל 1 טון קיטור בהתאם להצמדה המפורטת </t>
  </si>
  <si>
    <t xml:space="preserve">מחיר בש"ח </t>
  </si>
  <si>
    <t xml:space="preserve">תשלום עבור כמות הקיטור הנצרכת בפועל ע"י הדוודים !
התקנת מערכת מניה, תפעולה וקריאתה באחריות זוכה המכרז.
</t>
  </si>
  <si>
    <t xml:space="preserve">מים חמים </t>
  </si>
  <si>
    <t>מים חמים - לפי קק"ל  - 
חורף: יוצא 90-95, חוזר 87 מעלות.
קיץ: יוצא - 80, חזרה - 76 מעלות</t>
  </si>
  <si>
    <t>כמות אנרגיה (קק"ל)  מים חמים בטמפ 95 מעלות.</t>
  </si>
  <si>
    <t>תשלום עבור כמות המים החמים הנצרכת בפועל ע"י הדוודים !
התקנת מערכת מניה, תפעולה וקריאתה באחריות זוכה המכרז.</t>
  </si>
  <si>
    <t xml:space="preserve">מחיר בשקלים עבור כל 1 מ"ק מים חמים (טמפ מינ / מקס ?) שייסופקו ממתקן הייצור בכל שעה של היממה , בהתאם להצמדה המפורטת </t>
  </si>
  <si>
    <t>תשלום עבור כמות האנרגיה התרמית שנצרכת בפועל , לא לפי כמות הייצור של המנוע !!</t>
  </si>
  <si>
    <t>גז טבעי</t>
  </si>
  <si>
    <t xml:space="preserve">מחיר יחידת MMBTU  כולל כל העליות - לבאר, נתג"ז , למחלק ולכל גורם אחר כיום ובעתיד .
תשלום עבור כמות הגז הנצרך לצרכים שאינם קוגנרציה .
בהתאם להצמדה המפורטת </t>
  </si>
  <si>
    <t>מחיר יחידת MMBTU   בדולרים</t>
  </si>
  <si>
    <t>תשלום עבור כמות  הגז הנצרכת בפועל ע"י הדוודים !
התקנת מערכת מניה, תפעולה וקריאתה באחריות זוכה המכרז.</t>
  </si>
  <si>
    <t>אחזקה</t>
  </si>
  <si>
    <t xml:space="preserve"> אוברול גדול</t>
  </si>
  <si>
    <t>הערכת שעות לאוברול גדול</t>
  </si>
  <si>
    <t>משך ביצוע אוברול גדול בימי עבודה</t>
  </si>
  <si>
    <t>עלות ביורו/דולר בחצרי המזמין</t>
  </si>
  <si>
    <t>תחזוקה במקרה של BUYOUT</t>
  </si>
  <si>
    <t>עלות תחזוקה בש"ח לקוט"ש</t>
  </si>
  <si>
    <t>מחיר בסיס של התחנה לצורך חישוב BUYOUT</t>
  </si>
  <si>
    <t>עלות בש"ח ממנו יופחת הפחת השנתי בהתאם לשנת ה BUYOUT</t>
  </si>
  <si>
    <t xml:space="preserve">תכולת ההצעה </t>
  </si>
  <si>
    <t>היתרי בנייה</t>
  </si>
  <si>
    <t>כלול</t>
  </si>
  <si>
    <t>היתר רשות הכבאות</t>
  </si>
  <si>
    <t>אגרות והיתרים והיטלים</t>
  </si>
  <si>
    <t>מתקן הגז וחיבורו</t>
  </si>
  <si>
    <t>תשלום לחברת החלוקה בגין הגדלת חיבור לפי הצורך</t>
  </si>
  <si>
    <t>אישור פיקוד העורף</t>
  </si>
  <si>
    <t>היתרי רשות הגז</t>
  </si>
  <si>
    <t>היתר המשרד להגנת הסביבה</t>
  </si>
  <si>
    <t>כל היתר ואישור אחר שלא נכלל ברשימה זאת ועלות השגתו</t>
  </si>
  <si>
    <t>היתר מכון התקנים - עמידה בדרישות מת"י בכל הדרישות הרלוונטיות והעדכניות.</t>
  </si>
  <si>
    <t>תכנון, מימון, רישוי, הקמה, תפעול ואחזקה של כל מערכת נוספת הנדרשת ע"י כל רשות או רגולטור כתוצאה ולשם הפעלת המיתקנים (למשל אך לא רק – ניטור פליטות וכו').</t>
  </si>
  <si>
    <t>שונות</t>
  </si>
  <si>
    <t>נא לציין מה לא כלול</t>
  </si>
  <si>
    <r>
      <t>תקופת ההסכם שנים -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25</t>
    </r>
    <r>
      <rPr>
        <sz val="11"/>
        <color rgb="FFFF0000"/>
        <rFont val="Calibri"/>
        <family val="2"/>
        <scheme val="minor"/>
      </rPr>
      <t xml:space="preserve"> .</t>
    </r>
  </si>
  <si>
    <t>פיצוי במקרה של אי אספקת קיטור ואו מים חמים מינימאלית</t>
  </si>
  <si>
    <t>בגובה ההפרש בין עלות הזכייה במכרז לעלות ייצור הקיטור / מים חמים ע"י ג"ט בפועל</t>
  </si>
  <si>
    <t>הערות ותוספות - טקסט חופשי</t>
  </si>
  <si>
    <t>מנגנון הצמדה:</t>
  </si>
  <si>
    <t>גז טבעי: מחיר יחידת חום נקוב בדולרים ($) .</t>
  </si>
  <si>
    <t>מחיר קיטור ומים חמים: נקוב בשקלים וצמוד לדולר לפי ערכו ביום חתימת ההסכם.</t>
  </si>
  <si>
    <t xml:space="preserve">עלות דולר $ </t>
  </si>
  <si>
    <t>מציע  1</t>
  </si>
  <si>
    <t>מציע  2</t>
  </si>
  <si>
    <t>שווי הנחת חשמל</t>
  </si>
  <si>
    <t>צריכה שנתית מונה A
קווט"ש</t>
  </si>
  <si>
    <t>צריכה שנתית מונה B
קווט"ש</t>
  </si>
  <si>
    <t>סה"כ צריכה</t>
  </si>
  <si>
    <t xml:space="preserve">הנחה מוצעת </t>
  </si>
  <si>
    <t>שווי הנחה בש"ח</t>
  </si>
  <si>
    <t>חורף</t>
  </si>
  <si>
    <t>מעברים</t>
  </si>
  <si>
    <t>קיץ</t>
  </si>
  <si>
    <t>סה"כ</t>
  </si>
  <si>
    <t>הנחת עבודה למכרז - צריכת הגפמ בשיבא מתחלקת חצי חצי מים חמים וקיטור</t>
  </si>
  <si>
    <t>ניתן להפיק כשליש מסך הכמות השנתית של המים החמים והקיטור ע"י ה קוגנרציה וזאת תהיה דרישת המינימום</t>
  </si>
  <si>
    <t xml:space="preserve">צריכה שנתית גפם </t>
  </si>
  <si>
    <t>טון</t>
  </si>
  <si>
    <t>חצי מכלל הצריכה השנתית</t>
  </si>
  <si>
    <t>קקל</t>
  </si>
  <si>
    <t>המרה לקקל</t>
  </si>
  <si>
    <t>ייצור קיטור שנתי</t>
  </si>
  <si>
    <t>טון קיטור</t>
  </si>
  <si>
    <t xml:space="preserve">מליון קקל לטון קיטור </t>
  </si>
  <si>
    <t>מינימום ייצור קיטור למכרז</t>
  </si>
  <si>
    <t>שליש</t>
  </si>
  <si>
    <t xml:space="preserve"> מים חמים</t>
  </si>
  <si>
    <t>חצי מכלל הצריכה</t>
  </si>
  <si>
    <t>ייצור מים חמים</t>
  </si>
  <si>
    <t>קוב מים חמים</t>
  </si>
  <si>
    <t>חימום מ 18 ל 85 מעלות</t>
  </si>
  <si>
    <t>מינימום ייצור מים חמים למכרז</t>
  </si>
  <si>
    <t xml:space="preserve">עלות ייצור ישיר של טון קיטור בגז טבעי היא </t>
  </si>
  <si>
    <t xml:space="preserve">עלות ייצור ישיר קוב מים חמים בגז טבעי היא </t>
  </si>
  <si>
    <t xml:space="preserve">עלויות אנרגיה </t>
  </si>
  <si>
    <t>מציע 1</t>
  </si>
  <si>
    <t>מציע 2</t>
  </si>
  <si>
    <t>שווי הנחת החשמל</t>
  </si>
  <si>
    <t>עלות טון קיטור (מההצעה)</t>
  </si>
  <si>
    <t>שווי ההנחה הנובעת מקבלת קיטור מהקוגנרציה</t>
  </si>
  <si>
    <t>עלות קוב מים חמים (מההצעה)</t>
  </si>
  <si>
    <t>שווי ההנחה הנובעת מקבלת מים חמים מהקוגנרציה</t>
  </si>
  <si>
    <t>סיכום הנחות קוגנרציה</t>
  </si>
  <si>
    <t xml:space="preserve">שווי ההנחה </t>
  </si>
  <si>
    <t> כתובת אספקה</t>
  </si>
  <si>
    <t>מספר חוזה</t>
  </si>
  <si>
    <t> מונה ראשי</t>
  </si>
  <si>
    <t>מרכז רפואי שיבא בי"ח חדש קו A</t>
  </si>
  <si>
    <r>
      <t xml:space="preserve">מרכז רפואי שיבא בי"ח חדש קו B 
</t>
    </r>
    <r>
      <rPr>
        <b/>
        <sz val="11"/>
        <color rgb="FF000000"/>
        <rFont val="Calibri"/>
        <family val="2"/>
        <scheme val="minor"/>
      </rPr>
      <t>כל הצ'ילרים</t>
    </r>
  </si>
  <si>
    <t>חובה למלא את כל התאים המסומנים בצהוב !!</t>
  </si>
  <si>
    <t>חובה למלא את כל התאים המסומנים בכתום - לתיחור !!</t>
  </si>
  <si>
    <t>מים חמים וקיטור</t>
  </si>
  <si>
    <t>מנצח תיחור קוגנרציה</t>
  </si>
  <si>
    <t>כל המחירים וכמויות צריכת החשמל מים חמים וקיטור   לצורך דוגמא בלבד !!!</t>
  </si>
  <si>
    <t>נספח ב נספח התמורה – נספח הצעת מחיר מכרז קוגנרציה שיבא</t>
  </si>
  <si>
    <t>האם המנועים והמערכת תומכים בחרום ומתממשקים עם מערכת הגפמ או הסולר של בית החולים</t>
  </si>
  <si>
    <t>חורף שפל</t>
  </si>
  <si>
    <t>חורף פסגה</t>
  </si>
  <si>
    <t>מעברים שפל</t>
  </si>
  <si>
    <t>מעברים פסגה</t>
  </si>
  <si>
    <t>קיץ שפל</t>
  </si>
  <si>
    <t>קיץ פסגה</t>
  </si>
  <si>
    <r>
      <t>שיעור ההנחה (באחוזים)</t>
    </r>
    <r>
      <rPr>
        <b/>
        <sz val="11"/>
        <color rgb="FFFF0000"/>
        <rFont val="Calibri"/>
        <family val="2"/>
        <scheme val="minor"/>
      </rPr>
      <t xml:space="preserve"> ממרכיב הייצור </t>
    </r>
    <r>
      <rPr>
        <b/>
        <sz val="11"/>
        <color rgb="FF0070C0"/>
        <rFont val="Calibri"/>
        <family val="2"/>
        <scheme val="minor"/>
      </rPr>
      <t xml:space="preserve"> לכל אחד  מהמשב"ים בנפרד , על כל צריכת המונים עליהם יושבת תחנת הגנרציה.
כל הקווטשים שנצרכים ע"י הצרכן מאותו שעון אליו מחובר המנוע 24/7 ללא תלות בהפעלת המנוע.
ההנחה אינה תלויה בזמינות ואו בפעילות המנוע/ים</t>
    </r>
  </si>
  <si>
    <t>ההצעה כוללת גם עלות חיבור/שילוב ברשת החשמל ועלות חיבור לרשת חלוקת הגז</t>
  </si>
  <si>
    <t>תעריף היצור
המשוקלל 
ללא מעמ 
לוח 1-6.3.2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</si>
</sst>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₪&quot;#,##0_);[Red]\(&quot;₪&quot;#,##0\)"/>
    <numFmt numFmtId="164" formatCode="_-* #,##0.00_-;\-* #,##0.00_-;_-* &quot;-&quot;??_-;_-@_-"/>
    <numFmt numFmtId="165" formatCode="_ * #,##0.00_ ;_ * \-#,##0.00_ ;_ * &quot;-&quot;??_ ;_ @_ "/>
    <numFmt numFmtId="166" formatCode="_-&quot;₪&quot;* #,##0.00_-;\-&quot;₪&quot;* #,##0.00_-;_-&quot;₪&quot;* &quot;-&quot;??_-;_-@_-"/>
    <numFmt numFmtId="167" formatCode="&quot;₪&quot;\ #,##0"/>
    <numFmt numFmtId="168" formatCode="#,#00\ &quot;kg/hr&quot;"/>
    <numFmt numFmtId="169" formatCode="_-* #,##0_-;\-* #,##0_-;_-* &quot;-&quot;??_-;_-@_-"/>
    <numFmt numFmtId="170" formatCode="_-&quot;₪&quot;* #,##0.0_-;\-&quot;₪&quot;* #,##0.0_-;_-&quot;₪&quot;* &quot;-&quot;??_-;_-@_-"/>
    <numFmt numFmtId="171" formatCode="_-&quot;₪&quot;* #,##0_-;\-&quot;₪&quot;* #,##0_-;_-&quot;₪&quot;* &quot;-&quot;??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5"/>
      <color theme="1"/>
      <name val="Calibri"/>
      <family val="2"/>
    </font>
    <font>
      <sz val="15"/>
      <color theme="1"/>
      <name val="Calibri"/>
      <family val="2"/>
      <scheme val="minor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4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70C0"/>
      <name val="Calibri"/>
      <family val="2"/>
    </font>
    <font>
      <b/>
      <sz val="11"/>
      <color rgb="FF0070C0"/>
      <name val="Calibri"/>
      <family val="2"/>
    </font>
    <font>
      <sz val="15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26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name val="David"/>
      <family val="2"/>
    </font>
    <font>
      <sz val="12"/>
      <name val="David"/>
      <family val="2"/>
    </font>
    <font>
      <sz val="26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26"/>
      <color theme="1"/>
      <name val="Arial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4"/>
      <color theme="4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</cellStyleXfs>
  <cellXfs count="25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readingOrder="2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/>
    <xf numFmtId="167" fontId="4" fillId="0" borderId="0" xfId="0" applyNumberFormat="1" applyFont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0" fillId="0" borderId="2" xfId="0" applyBorder="1" applyAlignment="1">
      <alignment horizontal="right" wrapText="1"/>
    </xf>
    <xf numFmtId="0" fontId="6" fillId="0" borderId="3" xfId="0" applyFont="1" applyBorder="1" applyAlignment="1">
      <alignment vertical="center" wrapText="1" readingOrder="2"/>
    </xf>
    <xf numFmtId="0" fontId="7" fillId="0" borderId="0" xfId="0" applyFont="1"/>
    <xf numFmtId="167" fontId="8" fillId="0" borderId="0" xfId="0" applyNumberFormat="1" applyFont="1" applyAlignment="1">
      <alignment horizontal="center" vertical="center" readingOrder="2"/>
    </xf>
    <xf numFmtId="0" fontId="7" fillId="0" borderId="0" xfId="0" applyFont="1" applyAlignment="1">
      <alignment horizontal="center" vertical="center" readingOrder="2"/>
    </xf>
    <xf numFmtId="0" fontId="0" fillId="0" borderId="6" xfId="0" applyBorder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 readingOrder="2"/>
    </xf>
    <xf numFmtId="0" fontId="6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 readingOrder="2"/>
    </xf>
    <xf numFmtId="0" fontId="3" fillId="0" borderId="0" xfId="0" applyFont="1" applyAlignment="1">
      <alignment horizontal="center" vertical="center" wrapText="1"/>
    </xf>
    <xf numFmtId="0" fontId="0" fillId="0" borderId="32" xfId="0" applyBorder="1" applyAlignment="1">
      <alignment horizontal="right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1" xfId="0" applyBorder="1" applyAlignment="1">
      <alignment horizontal="right" vertical="center" wrapText="1"/>
    </xf>
    <xf numFmtId="0" fontId="0" fillId="0" borderId="16" xfId="0" applyBorder="1" applyAlignment="1">
      <alignment horizontal="right" vertical="center" wrapText="1"/>
    </xf>
    <xf numFmtId="0" fontId="0" fillId="0" borderId="30" xfId="0" applyBorder="1" applyAlignment="1">
      <alignment horizontal="center" vertical="center"/>
    </xf>
    <xf numFmtId="0" fontId="9" fillId="0" borderId="34" xfId="0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 readingOrder="1"/>
    </xf>
    <xf numFmtId="0" fontId="0" fillId="0" borderId="34" xfId="0" applyBorder="1" applyAlignment="1">
      <alignment horizontal="right" vertical="center"/>
    </xf>
    <xf numFmtId="0" fontId="0" fillId="0" borderId="35" xfId="0" applyBorder="1" applyAlignment="1">
      <alignment horizontal="right" vertical="center"/>
    </xf>
    <xf numFmtId="0" fontId="9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 readingOrder="2"/>
    </xf>
    <xf numFmtId="0" fontId="0" fillId="0" borderId="24" xfId="0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right" readingOrder="2"/>
    </xf>
    <xf numFmtId="0" fontId="0" fillId="0" borderId="5" xfId="0" applyBorder="1" applyAlignment="1">
      <alignment horizontal="right" vertical="center" readingOrder="2"/>
    </xf>
    <xf numFmtId="0" fontId="0" fillId="0" borderId="6" xfId="0" applyBorder="1" applyAlignment="1">
      <alignment horizontal="right" vertical="center" readingOrder="2"/>
    </xf>
    <xf numFmtId="0" fontId="0" fillId="0" borderId="6" xfId="0" applyBorder="1" applyAlignment="1">
      <alignment horizontal="right" vertical="center" wrapText="1" readingOrder="2"/>
    </xf>
    <xf numFmtId="0" fontId="0" fillId="0" borderId="23" xfId="0" applyBorder="1" applyAlignment="1">
      <alignment horizontal="right" vertical="center" wrapText="1" readingOrder="2"/>
    </xf>
    <xf numFmtId="0" fontId="0" fillId="0" borderId="17" xfId="0" applyBorder="1" applyAlignment="1">
      <alignment horizontal="right" vertical="center" wrapText="1" readingOrder="2"/>
    </xf>
    <xf numFmtId="0" fontId="0" fillId="0" borderId="1" xfId="0" applyBorder="1" applyAlignment="1">
      <alignment horizontal="right" vertical="center" wrapText="1" readingOrder="2"/>
    </xf>
    <xf numFmtId="0" fontId="3" fillId="0" borderId="0" xfId="0" applyFont="1" applyAlignment="1">
      <alignment horizontal="right" readingOrder="2"/>
    </xf>
    <xf numFmtId="0" fontId="0" fillId="0" borderId="20" xfId="0" applyBorder="1" applyAlignment="1">
      <alignment horizontal="center" vertical="center" wrapText="1"/>
    </xf>
    <xf numFmtId="0" fontId="0" fillId="0" borderId="20" xfId="0" applyBorder="1" applyAlignment="1">
      <alignment horizontal="right" vertical="center" wrapText="1" readingOrder="2"/>
    </xf>
    <xf numFmtId="0" fontId="0" fillId="0" borderId="39" xfId="0" applyBorder="1"/>
    <xf numFmtId="0" fontId="0" fillId="0" borderId="39" xfId="0" applyBorder="1" applyAlignment="1">
      <alignment wrapText="1"/>
    </xf>
    <xf numFmtId="49" fontId="0" fillId="0" borderId="39" xfId="0" applyNumberFormat="1" applyBorder="1"/>
    <xf numFmtId="169" fontId="0" fillId="0" borderId="0" xfId="2" applyNumberFormat="1" applyFont="1"/>
    <xf numFmtId="3" fontId="0" fillId="0" borderId="0" xfId="0" applyNumberFormat="1"/>
    <xf numFmtId="169" fontId="0" fillId="0" borderId="39" xfId="2" applyNumberFormat="1" applyFont="1" applyBorder="1"/>
    <xf numFmtId="169" fontId="0" fillId="0" borderId="39" xfId="0" applyNumberFormat="1" applyBorder="1"/>
    <xf numFmtId="169" fontId="0" fillId="0" borderId="0" xfId="0" applyNumberFormat="1"/>
    <xf numFmtId="49" fontId="0" fillId="0" borderId="39" xfId="0" applyNumberFormat="1" applyBorder="1" applyAlignment="1">
      <alignment horizontal="center" wrapText="1" readingOrder="2"/>
    </xf>
    <xf numFmtId="0" fontId="0" fillId="0" borderId="39" xfId="0" applyBorder="1" applyAlignment="1">
      <alignment horizontal="center" wrapText="1" readingOrder="2"/>
    </xf>
    <xf numFmtId="14" fontId="0" fillId="0" borderId="39" xfId="0" applyNumberFormat="1" applyBorder="1" applyAlignment="1">
      <alignment horizontal="center" wrapText="1"/>
    </xf>
    <xf numFmtId="3" fontId="4" fillId="5" borderId="0" xfId="0" applyNumberFormat="1" applyFont="1" applyFill="1" applyAlignment="1">
      <alignment horizontal="center" vertical="center" readingOrder="2"/>
    </xf>
    <xf numFmtId="0" fontId="3" fillId="5" borderId="0" xfId="0" applyFont="1" applyFill="1" applyAlignment="1">
      <alignment horizontal="center" vertical="center" wrapText="1" readingOrder="2"/>
    </xf>
    <xf numFmtId="9" fontId="12" fillId="5" borderId="0" xfId="0" applyNumberFormat="1" applyFont="1" applyFill="1" applyAlignment="1">
      <alignment horizontal="center" vertical="center" wrapText="1" readingOrder="2"/>
    </xf>
    <xf numFmtId="0" fontId="3" fillId="5" borderId="0" xfId="0" applyFont="1" applyFill="1"/>
    <xf numFmtId="0" fontId="16" fillId="5" borderId="26" xfId="0" applyFont="1" applyFill="1" applyBorder="1" applyAlignment="1">
      <alignment horizontal="right" vertical="center" wrapText="1"/>
    </xf>
    <xf numFmtId="9" fontId="3" fillId="5" borderId="0" xfId="0" applyNumberFormat="1" applyFont="1" applyFill="1" applyAlignment="1">
      <alignment horizontal="center" vertical="center" wrapText="1" readingOrder="2"/>
    </xf>
    <xf numFmtId="0" fontId="9" fillId="5" borderId="37" xfId="0" applyFont="1" applyFill="1" applyBorder="1" applyAlignment="1">
      <alignment horizontal="right" vertical="center" wrapText="1"/>
    </xf>
    <xf numFmtId="9" fontId="17" fillId="5" borderId="0" xfId="0" applyNumberFormat="1" applyFont="1" applyFill="1" applyAlignment="1">
      <alignment horizontal="center" vertical="center" wrapText="1" readingOrder="2"/>
    </xf>
    <xf numFmtId="0" fontId="17" fillId="5" borderId="0" xfId="0" applyFont="1" applyFill="1"/>
    <xf numFmtId="0" fontId="9" fillId="5" borderId="27" xfId="0" applyFont="1" applyFill="1" applyBorder="1" applyAlignment="1">
      <alignment horizontal="right" vertical="center" wrapText="1"/>
    </xf>
    <xf numFmtId="9" fontId="18" fillId="5" borderId="0" xfId="0" applyNumberFormat="1" applyFont="1" applyFill="1" applyAlignment="1">
      <alignment horizontal="center" vertical="center" wrapText="1" readingOrder="2"/>
    </xf>
    <xf numFmtId="0" fontId="18" fillId="5" borderId="0" xfId="0" applyFont="1" applyFill="1"/>
    <xf numFmtId="0" fontId="19" fillId="5" borderId="3" xfId="0" applyFont="1" applyFill="1" applyBorder="1" applyAlignment="1">
      <alignment horizontal="center" vertical="center"/>
    </xf>
    <xf numFmtId="0" fontId="0" fillId="5" borderId="24" xfId="0" applyFill="1" applyBorder="1" applyAlignment="1">
      <alignment horizontal="right" vertical="center" wrapText="1"/>
    </xf>
    <xf numFmtId="0" fontId="9" fillId="5" borderId="22" xfId="0" applyFont="1" applyFill="1" applyBorder="1" applyAlignment="1">
      <alignment horizontal="right" vertical="center" wrapText="1"/>
    </xf>
    <xf numFmtId="0" fontId="9" fillId="5" borderId="21" xfId="0" applyFont="1" applyFill="1" applyBorder="1" applyAlignment="1">
      <alignment horizontal="right" vertical="center" wrapText="1"/>
    </xf>
    <xf numFmtId="0" fontId="0" fillId="5" borderId="5" xfId="0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right" vertical="center" wrapText="1"/>
    </xf>
    <xf numFmtId="0" fontId="0" fillId="5" borderId="17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right" vertical="center" wrapText="1"/>
    </xf>
    <xf numFmtId="0" fontId="9" fillId="5" borderId="15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right" vertical="center" wrapText="1"/>
    </xf>
    <xf numFmtId="9" fontId="0" fillId="5" borderId="12" xfId="0" applyNumberFormat="1" applyFill="1" applyBorder="1" applyAlignment="1">
      <alignment horizontal="right" vertical="center" readingOrder="2"/>
    </xf>
    <xf numFmtId="0" fontId="3" fillId="5" borderId="0" xfId="0" applyFont="1" applyFill="1" applyAlignment="1">
      <alignment horizontal="center" vertical="center" readingOrder="2"/>
    </xf>
    <xf numFmtId="167" fontId="4" fillId="5" borderId="0" xfId="0" applyNumberFormat="1" applyFont="1" applyFill="1" applyAlignment="1">
      <alignment horizontal="center" vertical="center" readingOrder="2"/>
    </xf>
    <xf numFmtId="0" fontId="9" fillId="5" borderId="13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right" vertical="center" wrapText="1"/>
    </xf>
    <xf numFmtId="0" fontId="9" fillId="5" borderId="9" xfId="0" applyFont="1" applyFill="1" applyBorder="1" applyAlignment="1">
      <alignment horizontal="right" vertical="center" wrapText="1"/>
    </xf>
    <xf numFmtId="9" fontId="11" fillId="5" borderId="4" xfId="0" applyNumberFormat="1" applyFont="1" applyFill="1" applyBorder="1" applyAlignment="1">
      <alignment horizontal="right" vertical="center" readingOrder="2"/>
    </xf>
    <xf numFmtId="0" fontId="10" fillId="5" borderId="0" xfId="0" applyFont="1" applyFill="1" applyAlignment="1">
      <alignment horizontal="center" vertical="center" wrapText="1" readingOrder="2"/>
    </xf>
    <xf numFmtId="167" fontId="3" fillId="5" borderId="0" xfId="0" applyNumberFormat="1" applyFont="1" applyFill="1" applyAlignment="1">
      <alignment horizontal="center" vertical="center"/>
    </xf>
    <xf numFmtId="167" fontId="3" fillId="5" borderId="0" xfId="0" applyNumberFormat="1" applyFont="1" applyFill="1" applyAlignment="1">
      <alignment horizontal="center" vertical="center" readingOrder="1"/>
    </xf>
    <xf numFmtId="167" fontId="3" fillId="5" borderId="0" xfId="0" applyNumberFormat="1" applyFont="1" applyFill="1" applyAlignment="1">
      <alignment horizontal="center" vertical="center" wrapText="1" readingOrder="2"/>
    </xf>
    <xf numFmtId="0" fontId="3" fillId="5" borderId="0" xfId="0" applyFont="1" applyFill="1" applyAlignment="1">
      <alignment vertical="center"/>
    </xf>
    <xf numFmtId="3" fontId="3" fillId="5" borderId="0" xfId="0" applyNumberFormat="1" applyFont="1" applyFill="1" applyAlignment="1">
      <alignment vertical="center"/>
    </xf>
    <xf numFmtId="167" fontId="3" fillId="5" borderId="0" xfId="0" applyNumberFormat="1" applyFont="1" applyFill="1" applyAlignment="1">
      <alignment horizontal="center" readingOrder="2"/>
    </xf>
    <xf numFmtId="169" fontId="0" fillId="0" borderId="43" xfId="2" applyNumberFormat="1" applyFont="1" applyFill="1" applyBorder="1" applyAlignment="1">
      <alignment horizontal="center" wrapText="1" readingOrder="2"/>
    </xf>
    <xf numFmtId="169" fontId="0" fillId="0" borderId="42" xfId="2" applyNumberFormat="1" applyFont="1" applyBorder="1"/>
    <xf numFmtId="0" fontId="0" fillId="0" borderId="7" xfId="0" applyBorder="1"/>
    <xf numFmtId="0" fontId="0" fillId="0" borderId="13" xfId="0" applyBorder="1"/>
    <xf numFmtId="49" fontId="0" fillId="0" borderId="0" xfId="0" applyNumberFormat="1"/>
    <xf numFmtId="0" fontId="0" fillId="3" borderId="3" xfId="0" applyFill="1" applyBorder="1"/>
    <xf numFmtId="170" fontId="0" fillId="3" borderId="25" xfId="3" applyNumberFormat="1" applyFont="1" applyFill="1" applyBorder="1"/>
    <xf numFmtId="171" fontId="20" fillId="2" borderId="39" xfId="3" applyNumberFormat="1" applyFont="1" applyFill="1" applyBorder="1"/>
    <xf numFmtId="166" fontId="0" fillId="6" borderId="39" xfId="3" applyFont="1" applyFill="1" applyBorder="1"/>
    <xf numFmtId="0" fontId="22" fillId="0" borderId="0" xfId="0" applyFont="1"/>
    <xf numFmtId="0" fontId="23" fillId="0" borderId="0" xfId="0" applyFont="1"/>
    <xf numFmtId="164" fontId="0" fillId="0" borderId="0" xfId="0" applyNumberFormat="1"/>
    <xf numFmtId="0" fontId="0" fillId="0" borderId="43" xfId="0" applyBorder="1"/>
    <xf numFmtId="0" fontId="0" fillId="0" borderId="13" xfId="0" applyBorder="1" applyAlignment="1">
      <alignment horizontal="center" readingOrder="2"/>
    </xf>
    <xf numFmtId="0" fontId="0" fillId="0" borderId="42" xfId="0" applyBorder="1"/>
    <xf numFmtId="0" fontId="16" fillId="5" borderId="45" xfId="0" applyFont="1" applyFill="1" applyBorder="1" applyAlignment="1">
      <alignment horizontal="center" vertical="center" wrapText="1"/>
    </xf>
    <xf numFmtId="0" fontId="15" fillId="5" borderId="28" xfId="0" applyFont="1" applyFill="1" applyBorder="1" applyAlignment="1">
      <alignment horizontal="right" vertical="center" wrapText="1"/>
    </xf>
    <xf numFmtId="0" fontId="0" fillId="5" borderId="27" xfId="0" applyFill="1" applyBorder="1" applyAlignment="1">
      <alignment wrapText="1"/>
    </xf>
    <xf numFmtId="0" fontId="15" fillId="5" borderId="43" xfId="0" applyFont="1" applyFill="1" applyBorder="1" applyAlignment="1">
      <alignment horizontal="right" vertical="center" wrapText="1"/>
    </xf>
    <xf numFmtId="0" fontId="15" fillId="5" borderId="45" xfId="0" applyFont="1" applyFill="1" applyBorder="1" applyAlignment="1">
      <alignment horizontal="right" vertical="center" wrapText="1"/>
    </xf>
    <xf numFmtId="166" fontId="11" fillId="0" borderId="27" xfId="3" applyFont="1" applyBorder="1" applyAlignment="1">
      <alignment horizontal="center" readingOrder="2"/>
    </xf>
    <xf numFmtId="0" fontId="0" fillId="0" borderId="15" xfId="0" applyBorder="1"/>
    <xf numFmtId="169" fontId="0" fillId="0" borderId="27" xfId="2" applyNumberFormat="1" applyFont="1" applyBorder="1"/>
    <xf numFmtId="0" fontId="0" fillId="0" borderId="27" xfId="0" applyBorder="1"/>
    <xf numFmtId="0" fontId="0" fillId="0" borderId="45" xfId="0" applyBorder="1"/>
    <xf numFmtId="0" fontId="0" fillId="0" borderId="28" xfId="0" applyBorder="1"/>
    <xf numFmtId="10" fontId="0" fillId="0" borderId="0" xfId="4" applyNumberFormat="1" applyFont="1"/>
    <xf numFmtId="169" fontId="0" fillId="2" borderId="45" xfId="2" applyNumberFormat="1" applyFont="1" applyFill="1" applyBorder="1"/>
    <xf numFmtId="0" fontId="21" fillId="0" borderId="0" xfId="0" applyFont="1"/>
    <xf numFmtId="0" fontId="0" fillId="2" borderId="44" xfId="0" applyFill="1" applyBorder="1"/>
    <xf numFmtId="171" fontId="24" fillId="3" borderId="48" xfId="3" applyNumberFormat="1" applyFont="1" applyFill="1" applyBorder="1"/>
    <xf numFmtId="0" fontId="27" fillId="0" borderId="16" xfId="0" applyFont="1" applyBorder="1"/>
    <xf numFmtId="49" fontId="0" fillId="4" borderId="27" xfId="0" applyNumberFormat="1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0" fontId="16" fillId="5" borderId="13" xfId="0" applyFont="1" applyFill="1" applyBorder="1" applyAlignment="1">
      <alignment vertical="center" wrapText="1"/>
    </xf>
    <xf numFmtId="171" fontId="20" fillId="2" borderId="42" xfId="3" applyNumberFormat="1" applyFont="1" applyFill="1" applyBorder="1"/>
    <xf numFmtId="0" fontId="23" fillId="3" borderId="44" xfId="0" applyFont="1" applyFill="1" applyBorder="1"/>
    <xf numFmtId="0" fontId="11" fillId="5" borderId="13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right" vertical="center" readingOrder="2"/>
    </xf>
    <xf numFmtId="0" fontId="29" fillId="0" borderId="0" xfId="0" applyFont="1" applyAlignment="1">
      <alignment horizontal="right" vertical="center" readingOrder="2"/>
    </xf>
    <xf numFmtId="0" fontId="21" fillId="0" borderId="0" xfId="0" applyFont="1" applyAlignment="1">
      <alignment horizontal="right" wrapText="1" readingOrder="2"/>
    </xf>
    <xf numFmtId="0" fontId="30" fillId="0" borderId="0" xfId="0" applyFont="1" applyAlignment="1">
      <alignment horizontal="center"/>
    </xf>
    <xf numFmtId="0" fontId="2" fillId="0" borderId="7" xfId="0" applyFont="1" applyBorder="1"/>
    <xf numFmtId="0" fontId="0" fillId="0" borderId="12" xfId="0" applyBorder="1"/>
    <xf numFmtId="0" fontId="27" fillId="0" borderId="7" xfId="0" applyFont="1" applyBorder="1"/>
    <xf numFmtId="0" fontId="23" fillId="0" borderId="12" xfId="0" applyFont="1" applyBorder="1"/>
    <xf numFmtId="0" fontId="0" fillId="0" borderId="11" xfId="0" applyBorder="1"/>
    <xf numFmtId="169" fontId="0" fillId="0" borderId="47" xfId="2" applyNumberFormat="1" applyFont="1" applyBorder="1"/>
    <xf numFmtId="0" fontId="0" fillId="0" borderId="50" xfId="0" applyBorder="1"/>
    <xf numFmtId="169" fontId="0" fillId="0" borderId="12" xfId="2" applyNumberFormat="1" applyFont="1" applyBorder="1"/>
    <xf numFmtId="0" fontId="31" fillId="0" borderId="51" xfId="0" applyFont="1" applyBorder="1" applyAlignment="1">
      <alignment horizontal="center" vertical="center" wrapText="1" readingOrder="2"/>
    </xf>
    <xf numFmtId="0" fontId="32" fillId="8" borderId="52" xfId="0" applyFont="1" applyFill="1" applyBorder="1" applyAlignment="1">
      <alignment horizontal="center" wrapText="1" readingOrder="2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24" xfId="0" applyFill="1" applyBorder="1" applyAlignment="1">
      <alignment horizontal="right" vertical="center"/>
    </xf>
    <xf numFmtId="6" fontId="0" fillId="2" borderId="5" xfId="0" applyNumberFormat="1" applyFill="1" applyBorder="1" applyAlignment="1">
      <alignment horizontal="right" vertical="center" wrapText="1" readingOrder="2"/>
    </xf>
    <xf numFmtId="0" fontId="0" fillId="2" borderId="6" xfId="0" applyFill="1" applyBorder="1" applyAlignment="1">
      <alignment horizontal="right" vertical="center" wrapText="1" readingOrder="2"/>
    </xf>
    <xf numFmtId="168" fontId="0" fillId="2" borderId="6" xfId="1" applyNumberFormat="1" applyFont="1" applyFill="1" applyBorder="1" applyAlignment="1">
      <alignment horizontal="right" vertical="center" readingOrder="2"/>
    </xf>
    <xf numFmtId="0" fontId="0" fillId="2" borderId="30" xfId="0" applyFill="1" applyBorder="1" applyAlignment="1">
      <alignment horizontal="right" vertical="center" wrapText="1" readingOrder="2"/>
    </xf>
    <xf numFmtId="0" fontId="15" fillId="9" borderId="26" xfId="0" applyFont="1" applyFill="1" applyBorder="1" applyAlignment="1">
      <alignment horizontal="right" vertical="center" wrapText="1"/>
    </xf>
    <xf numFmtId="0" fontId="0" fillId="2" borderId="5" xfId="0" applyFill="1" applyBorder="1" applyAlignment="1">
      <alignment horizontal="right" vertical="center" wrapText="1" readingOrder="2"/>
    </xf>
    <xf numFmtId="0" fontId="0" fillId="2" borderId="0" xfId="0" applyFill="1" applyAlignment="1">
      <alignment horizontal="right" vertical="center" wrapText="1"/>
    </xf>
    <xf numFmtId="0" fontId="0" fillId="2" borderId="33" xfId="0" applyFill="1" applyBorder="1" applyAlignment="1">
      <alignment horizontal="right" vertical="center" wrapText="1"/>
    </xf>
    <xf numFmtId="0" fontId="0" fillId="2" borderId="32" xfId="0" applyFill="1" applyBorder="1" applyAlignment="1">
      <alignment horizontal="right" vertical="center" wrapText="1"/>
    </xf>
    <xf numFmtId="0" fontId="16" fillId="0" borderId="45" xfId="0" applyFont="1" applyBorder="1" applyAlignment="1">
      <alignment horizontal="right" vertical="center" wrapText="1"/>
    </xf>
    <xf numFmtId="0" fontId="15" fillId="3" borderId="26" xfId="0" applyFont="1" applyFill="1" applyBorder="1" applyAlignment="1">
      <alignment horizontal="right" vertical="center" wrapText="1"/>
    </xf>
    <xf numFmtId="3" fontId="0" fillId="2" borderId="23" xfId="0" applyNumberFormat="1" applyFill="1" applyBorder="1" applyAlignment="1">
      <alignment horizontal="right" vertical="center" wrapText="1" readingOrder="2"/>
    </xf>
    <xf numFmtId="3" fontId="0" fillId="2" borderId="5" xfId="0" applyNumberFormat="1" applyFill="1" applyBorder="1" applyAlignment="1">
      <alignment horizontal="right" vertical="center" wrapText="1" readingOrder="2"/>
    </xf>
    <xf numFmtId="0" fontId="0" fillId="2" borderId="19" xfId="0" applyFill="1" applyBorder="1" applyAlignment="1">
      <alignment horizontal="right" vertical="center" wrapText="1" readingOrder="2"/>
    </xf>
    <xf numFmtId="49" fontId="0" fillId="0" borderId="27" xfId="0" applyNumberFormat="1" applyBorder="1"/>
    <xf numFmtId="166" fontId="0" fillId="6" borderId="42" xfId="3" applyFont="1" applyFill="1" applyBorder="1"/>
    <xf numFmtId="0" fontId="0" fillId="0" borderId="44" xfId="0" applyBorder="1"/>
    <xf numFmtId="0" fontId="6" fillId="0" borderId="7" xfId="0" applyFont="1" applyBorder="1" applyAlignment="1">
      <alignment horizontal="center" vertical="center" wrapText="1" readingOrder="2"/>
    </xf>
    <xf numFmtId="0" fontId="33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center" vertical="center" wrapText="1" readingOrder="2"/>
    </xf>
    <xf numFmtId="0" fontId="0" fillId="0" borderId="26" xfId="0" applyBorder="1" applyAlignment="1">
      <alignment horizontal="center" vertical="center" wrapText="1" readingOrder="2"/>
    </xf>
    <xf numFmtId="0" fontId="9" fillId="0" borderId="0" xfId="0" applyFont="1" applyAlignment="1">
      <alignment horizontal="right" wrapText="1"/>
    </xf>
    <xf numFmtId="0" fontId="2" fillId="0" borderId="12" xfId="0" applyFont="1" applyBorder="1" applyAlignment="1">
      <alignment horizontal="right" vertical="center" wrapText="1" readingOrder="2"/>
    </xf>
    <xf numFmtId="0" fontId="0" fillId="5" borderId="39" xfId="0" applyFill="1" applyBorder="1" applyAlignment="1">
      <alignment horizontal="center" vertical="center"/>
    </xf>
    <xf numFmtId="0" fontId="0" fillId="5" borderId="39" xfId="0" applyFill="1" applyBorder="1" applyAlignment="1">
      <alignment horizontal="right" vertical="center" readingOrder="2"/>
    </xf>
    <xf numFmtId="0" fontId="0" fillId="5" borderId="39" xfId="0" applyFill="1" applyBorder="1" applyAlignment="1">
      <alignment horizontal="center" vertical="center" wrapText="1"/>
    </xf>
    <xf numFmtId="0" fontId="9" fillId="5" borderId="39" xfId="0" applyFont="1" applyFill="1" applyBorder="1" applyAlignment="1">
      <alignment horizontal="right" vertical="center" wrapText="1"/>
    </xf>
    <xf numFmtId="9" fontId="0" fillId="5" borderId="27" xfId="0" applyNumberFormat="1" applyFill="1" applyBorder="1" applyAlignment="1">
      <alignment horizontal="right"/>
    </xf>
    <xf numFmtId="3" fontId="0" fillId="5" borderId="43" xfId="0" applyNumberFormat="1" applyFill="1" applyBorder="1" applyAlignment="1">
      <alignment horizontal="right" vertical="center" readingOrder="2"/>
    </xf>
    <xf numFmtId="3" fontId="0" fillId="5" borderId="42" xfId="0" applyNumberFormat="1" applyFill="1" applyBorder="1" applyAlignment="1">
      <alignment horizontal="right" vertical="center" readingOrder="2"/>
    </xf>
    <xf numFmtId="9" fontId="9" fillId="5" borderId="42" xfId="0" applyNumberFormat="1" applyFont="1" applyFill="1" applyBorder="1" applyAlignment="1">
      <alignment horizontal="right" vertical="center" readingOrder="2"/>
    </xf>
    <xf numFmtId="0" fontId="9" fillId="0" borderId="45" xfId="0" applyFont="1" applyBorder="1" applyAlignment="1">
      <alignment horizontal="center" vertical="center" wrapText="1" readingOrder="2"/>
    </xf>
    <xf numFmtId="0" fontId="9" fillId="0" borderId="45" xfId="0" applyFont="1" applyBorder="1" applyAlignment="1">
      <alignment horizontal="right" wrapText="1"/>
    </xf>
    <xf numFmtId="0" fontId="2" fillId="0" borderId="28" xfId="0" applyFont="1" applyBorder="1" applyAlignment="1">
      <alignment horizontal="right" vertical="center" wrapText="1" readingOrder="2"/>
    </xf>
    <xf numFmtId="0" fontId="4" fillId="5" borderId="27" xfId="0" applyFont="1" applyFill="1" applyBorder="1" applyAlignment="1">
      <alignment wrapText="1"/>
    </xf>
    <xf numFmtId="9" fontId="12" fillId="7" borderId="0" xfId="0" applyNumberFormat="1" applyFont="1" applyFill="1" applyAlignment="1">
      <alignment horizontal="center" vertical="center" wrapText="1" readingOrder="2"/>
    </xf>
    <xf numFmtId="3" fontId="8" fillId="7" borderId="0" xfId="0" applyNumberFormat="1" applyFont="1" applyFill="1" applyAlignment="1">
      <alignment horizontal="center" vertical="center" readingOrder="2"/>
    </xf>
    <xf numFmtId="9" fontId="7" fillId="5" borderId="0" xfId="0" applyNumberFormat="1" applyFont="1" applyFill="1" applyAlignment="1">
      <alignment horizontal="center" vertical="center" wrapText="1" readingOrder="2"/>
    </xf>
    <xf numFmtId="3" fontId="7" fillId="5" borderId="0" xfId="0" applyNumberFormat="1" applyFont="1" applyFill="1" applyAlignment="1">
      <alignment horizontal="center" vertical="center" readingOrder="2"/>
    </xf>
    <xf numFmtId="0" fontId="7" fillId="5" borderId="0" xfId="0" applyFont="1" applyFill="1" applyAlignment="1">
      <alignment horizontal="center" vertical="center" readingOrder="2"/>
    </xf>
    <xf numFmtId="0" fontId="12" fillId="0" borderId="0" xfId="5"/>
    <xf numFmtId="0" fontId="8" fillId="7" borderId="0" xfId="0" applyFont="1" applyFill="1" applyAlignment="1">
      <alignment horizontal="center" readingOrder="2"/>
    </xf>
    <xf numFmtId="0" fontId="15" fillId="0" borderId="26" xfId="0" applyFont="1" applyBorder="1" applyAlignment="1">
      <alignment horizontal="right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right" vertical="center" wrapText="1"/>
    </xf>
    <xf numFmtId="0" fontId="9" fillId="5" borderId="39" xfId="0" applyFont="1" applyFill="1" applyBorder="1" applyAlignment="1">
      <alignment horizontal="center" vertical="center" wrapText="1"/>
    </xf>
    <xf numFmtId="14" fontId="25" fillId="11" borderId="8" xfId="0" applyNumberFormat="1" applyFont="1" applyFill="1" applyBorder="1" applyAlignment="1" applyProtection="1">
      <alignment horizontal="center" wrapText="1"/>
      <protection locked="0"/>
    </xf>
    <xf numFmtId="0" fontId="9" fillId="0" borderId="53" xfId="0" applyFont="1" applyBorder="1" applyAlignment="1">
      <alignment horizontal="center" wrapText="1"/>
    </xf>
    <xf numFmtId="4" fontId="26" fillId="0" borderId="53" xfId="0" applyNumberFormat="1" applyFont="1" applyBorder="1" applyAlignment="1">
      <alignment horizontal="right" wrapText="1"/>
    </xf>
    <xf numFmtId="4" fontId="26" fillId="10" borderId="53" xfId="0" applyNumberFormat="1" applyFont="1" applyFill="1" applyBorder="1" applyAlignment="1">
      <alignment horizontal="right" wrapText="1"/>
    </xf>
    <xf numFmtId="10" fontId="0" fillId="6" borderId="39" xfId="0" applyNumberFormat="1" applyFill="1" applyBorder="1"/>
    <xf numFmtId="0" fontId="0" fillId="0" borderId="15" xfId="0" applyBorder="1" applyAlignment="1">
      <alignment horizontal="center" readingOrder="2"/>
    </xf>
    <xf numFmtId="169" fontId="0" fillId="0" borderId="27" xfId="2" applyNumberFormat="1" applyFont="1" applyFill="1" applyBorder="1" applyAlignment="1">
      <alignment horizontal="center" wrapText="1" readingOrder="2"/>
    </xf>
    <xf numFmtId="0" fontId="0" fillId="0" borderId="27" xfId="0" applyBorder="1" applyAlignment="1">
      <alignment horizontal="center" readingOrder="2"/>
    </xf>
    <xf numFmtId="10" fontId="0" fillId="6" borderId="13" xfId="0" applyNumberFormat="1" applyFill="1" applyBorder="1"/>
    <xf numFmtId="169" fontId="0" fillId="2" borderId="28" xfId="2" applyNumberFormat="1" applyFont="1" applyFill="1" applyBorder="1"/>
    <xf numFmtId="169" fontId="21" fillId="0" borderId="0" xfId="0" applyNumberFormat="1" applyFont="1"/>
    <xf numFmtId="3" fontId="0" fillId="0" borderId="39" xfId="0" applyNumberFormat="1" applyBorder="1"/>
    <xf numFmtId="171" fontId="23" fillId="3" borderId="28" xfId="3" applyNumberFormat="1" applyFont="1" applyFill="1" applyBorder="1"/>
    <xf numFmtId="171" fontId="36" fillId="3" borderId="45" xfId="3" applyNumberFormat="1" applyFont="1" applyFill="1" applyBorder="1"/>
    <xf numFmtId="0" fontId="6" fillId="5" borderId="15" xfId="0" applyFont="1" applyFill="1" applyBorder="1" applyAlignment="1">
      <alignment horizontal="center" vertical="center"/>
    </xf>
    <xf numFmtId="0" fontId="6" fillId="5" borderId="44" xfId="0" applyFont="1" applyFill="1" applyBorder="1" applyAlignment="1">
      <alignment horizontal="center" vertical="center"/>
    </xf>
    <xf numFmtId="0" fontId="0" fillId="5" borderId="41" xfId="0" applyFill="1" applyBorder="1" applyAlignment="1">
      <alignment horizontal="right" wrapText="1"/>
    </xf>
    <xf numFmtId="0" fontId="0" fillId="5" borderId="37" xfId="0" applyFill="1" applyBorder="1" applyAlignment="1">
      <alignment horizontal="right" wrapText="1"/>
    </xf>
    <xf numFmtId="3" fontId="0" fillId="5" borderId="38" xfId="0" applyNumberFormat="1" applyFill="1" applyBorder="1" applyAlignment="1">
      <alignment horizontal="center" vertical="center" wrapText="1" readingOrder="2"/>
    </xf>
    <xf numFmtId="3" fontId="0" fillId="5" borderId="40" xfId="0" applyNumberFormat="1" applyFill="1" applyBorder="1" applyAlignment="1">
      <alignment horizontal="center" vertical="center" wrapText="1" readingOrder="2"/>
    </xf>
    <xf numFmtId="0" fontId="15" fillId="5" borderId="8" xfId="0" applyFont="1" applyFill="1" applyBorder="1" applyAlignment="1">
      <alignment horizontal="right" vertical="center" wrapText="1" readingOrder="2"/>
    </xf>
    <xf numFmtId="0" fontId="15" fillId="5" borderId="20" xfId="0" applyFont="1" applyFill="1" applyBorder="1" applyAlignment="1">
      <alignment horizontal="right" vertical="center" wrapText="1" readingOrder="2"/>
    </xf>
    <xf numFmtId="0" fontId="6" fillId="5" borderId="1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29" xfId="0" applyFont="1" applyFill="1" applyBorder="1" applyAlignment="1">
      <alignment horizontal="center" vertical="center"/>
    </xf>
    <xf numFmtId="0" fontId="6" fillId="5" borderId="36" xfId="0" applyFont="1" applyFill="1" applyBorder="1" applyAlignment="1">
      <alignment horizontal="center" vertical="center"/>
    </xf>
    <xf numFmtId="0" fontId="6" fillId="5" borderId="46" xfId="0" applyFont="1" applyFill="1" applyBorder="1" applyAlignment="1">
      <alignment horizontal="center" vertical="center"/>
    </xf>
    <xf numFmtId="0" fontId="6" fillId="5" borderId="20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readingOrder="2"/>
    </xf>
    <xf numFmtId="0" fontId="6" fillId="5" borderId="7" xfId="0" applyFont="1" applyFill="1" applyBorder="1" applyAlignment="1">
      <alignment horizontal="center" vertical="center" readingOrder="2"/>
    </xf>
    <xf numFmtId="9" fontId="0" fillId="5" borderId="12" xfId="0" applyNumberFormat="1" applyFill="1" applyBorder="1" applyAlignment="1">
      <alignment horizontal="right" vertical="center" readingOrder="2"/>
    </xf>
    <xf numFmtId="0" fontId="6" fillId="0" borderId="16" xfId="0" applyFont="1" applyBorder="1" applyAlignment="1">
      <alignment horizontal="center" vertical="center" wrapText="1" readingOrder="2"/>
    </xf>
    <xf numFmtId="0" fontId="6" fillId="0" borderId="7" xfId="0" applyFont="1" applyBorder="1" applyAlignment="1">
      <alignment horizontal="center" vertical="center" wrapText="1" readingOrder="2"/>
    </xf>
    <xf numFmtId="0" fontId="6" fillId="0" borderId="11" xfId="0" applyFont="1" applyBorder="1" applyAlignment="1">
      <alignment horizontal="center" vertical="center" wrapText="1" readingOrder="2"/>
    </xf>
    <xf numFmtId="0" fontId="13" fillId="0" borderId="0" xfId="0" applyFont="1" applyAlignment="1">
      <alignment horizontal="center" vertical="center" wrapText="1" readingOrder="2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5" fillId="2" borderId="47" xfId="0" applyFont="1" applyFill="1" applyBorder="1" applyAlignment="1">
      <alignment horizontal="center"/>
    </xf>
    <xf numFmtId="0" fontId="5" fillId="9" borderId="47" xfId="0" applyFont="1" applyFill="1" applyBorder="1" applyAlignment="1">
      <alignment horizontal="center"/>
    </xf>
    <xf numFmtId="0" fontId="6" fillId="0" borderId="1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4" xfId="0" applyBorder="1" applyAlignment="1">
      <alignment horizontal="center"/>
    </xf>
    <xf numFmtId="0" fontId="21" fillId="0" borderId="47" xfId="0" applyFont="1" applyBorder="1" applyAlignment="1">
      <alignment horizontal="right" wrapText="1" readingOrder="2"/>
    </xf>
    <xf numFmtId="0" fontId="30" fillId="7" borderId="16" xfId="0" applyFont="1" applyFill="1" applyBorder="1" applyAlignment="1">
      <alignment horizontal="center"/>
    </xf>
    <xf numFmtId="0" fontId="30" fillId="7" borderId="49" xfId="0" applyFont="1" applyFill="1" applyBorder="1" applyAlignment="1">
      <alignment horizontal="center"/>
    </xf>
    <xf numFmtId="0" fontId="30" fillId="7" borderId="4" xfId="0" applyFont="1" applyFill="1" applyBorder="1" applyAlignment="1">
      <alignment horizontal="center"/>
    </xf>
  </cellXfs>
  <cellStyles count="6">
    <cellStyle name="Comma" xfId="2" builtinId="3"/>
    <cellStyle name="Comma 2" xfId="1" xr:uid="{0D6937AD-0398-4A3E-A6E6-5FB863612AAD}"/>
    <cellStyle name="Currency" xfId="3" builtinId="4"/>
    <cellStyle name="Normal" xfId="0" builtinId="0"/>
    <cellStyle name="Normal 2" xfId="5" xr:uid="{D5EE5D49-15F6-8946-A02B-3FC97354296E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C3B8A-32BF-4AA5-B8F1-2B21F0289DB6}">
  <dimension ref="A1:K69"/>
  <sheetViews>
    <sheetView showGridLines="0" rightToLeft="1" topLeftCell="A39" zoomScale="70" zoomScaleNormal="70" workbookViewId="0">
      <selection activeCell="E39" sqref="E39"/>
    </sheetView>
  </sheetViews>
  <sheetFormatPr baseColWidth="10" defaultColWidth="8.6640625" defaultRowHeight="20" x14ac:dyDescent="0.25"/>
  <cols>
    <col min="1" max="1" width="26" style="5" bestFit="1" customWidth="1"/>
    <col min="2" max="2" width="50.1640625" style="4" bestFit="1" customWidth="1"/>
    <col min="3" max="3" width="37.33203125" style="3" bestFit="1" customWidth="1"/>
    <col min="4" max="4" width="46.83203125" style="45" customWidth="1"/>
    <col min="5" max="5" width="118.5" style="2" customWidth="1"/>
    <col min="6" max="6" width="25.33203125" style="2" customWidth="1"/>
    <col min="7" max="7" width="4.1640625" style="2" bestFit="1" customWidth="1"/>
    <col min="8" max="8" width="5.5" style="2" bestFit="1" customWidth="1"/>
    <col min="9" max="10" width="9" style="1" hidden="1" customWidth="1"/>
    <col min="11" max="16384" width="8.6640625" style="1"/>
  </cols>
  <sheetData>
    <row r="1" spans="1:8" ht="33" x14ac:dyDescent="0.2">
      <c r="A1" s="169" t="s">
        <v>139</v>
      </c>
    </row>
    <row r="3" spans="1:8" ht="21" thickBot="1" x14ac:dyDescent="0.3">
      <c r="A3" s="239" t="s">
        <v>134</v>
      </c>
      <c r="B3" s="239"/>
    </row>
    <row r="4" spans="1:8" ht="21" thickBot="1" x14ac:dyDescent="0.3">
      <c r="A4" s="240" t="s">
        <v>135</v>
      </c>
      <c r="B4" s="240"/>
    </row>
    <row r="5" spans="1:8" ht="21" thickBot="1" x14ac:dyDescent="0.3">
      <c r="A5" s="37" t="s">
        <v>0</v>
      </c>
      <c r="B5" s="37"/>
      <c r="C5" s="37"/>
      <c r="D5" s="38" t="s">
        <v>1</v>
      </c>
      <c r="E5" s="192"/>
    </row>
    <row r="6" spans="1:8" ht="15" x14ac:dyDescent="0.2">
      <c r="A6" s="241" t="s">
        <v>2</v>
      </c>
      <c r="B6" s="36" t="s">
        <v>3</v>
      </c>
      <c r="C6" s="147"/>
      <c r="D6" s="39"/>
      <c r="E6" s="233"/>
      <c r="F6" s="233"/>
      <c r="G6" s="233"/>
      <c r="H6" s="233"/>
    </row>
    <row r="7" spans="1:8" ht="15" x14ac:dyDescent="0.2">
      <c r="A7" s="242"/>
      <c r="B7" s="35" t="s">
        <v>4</v>
      </c>
      <c r="C7" s="148"/>
      <c r="D7" s="40"/>
      <c r="E7" s="233"/>
      <c r="F7" s="233"/>
      <c r="G7" s="233"/>
      <c r="H7" s="233"/>
    </row>
    <row r="8" spans="1:8" ht="15" x14ac:dyDescent="0.2">
      <c r="A8" s="242"/>
      <c r="B8" s="35" t="s">
        <v>5</v>
      </c>
      <c r="C8" s="148"/>
      <c r="D8" s="40"/>
    </row>
    <row r="9" spans="1:8" ht="15" x14ac:dyDescent="0.2">
      <c r="A9" s="242"/>
      <c r="B9" s="35" t="s">
        <v>6</v>
      </c>
      <c r="C9" s="148"/>
      <c r="D9" s="40"/>
      <c r="E9" s="233"/>
      <c r="F9" s="233"/>
      <c r="G9" s="233"/>
      <c r="H9" s="233"/>
    </row>
    <row r="10" spans="1:8" ht="15" x14ac:dyDescent="0.2">
      <c r="A10" s="242"/>
      <c r="B10" s="35" t="s">
        <v>7</v>
      </c>
      <c r="C10" s="148"/>
      <c r="D10" s="40"/>
      <c r="E10" s="233"/>
      <c r="F10" s="233"/>
      <c r="G10" s="233"/>
      <c r="H10" s="233"/>
    </row>
    <row r="11" spans="1:8" ht="15" x14ac:dyDescent="0.2">
      <c r="A11" s="242"/>
      <c r="B11" s="35" t="s">
        <v>8</v>
      </c>
      <c r="C11" s="148"/>
      <c r="D11" s="40"/>
      <c r="E11" s="31"/>
      <c r="F11" s="31"/>
      <c r="G11" s="31"/>
      <c r="H11" s="31"/>
    </row>
    <row r="12" spans="1:8" ht="15" x14ac:dyDescent="0.2">
      <c r="A12" s="242"/>
      <c r="B12" s="35" t="s">
        <v>9</v>
      </c>
      <c r="C12" s="148"/>
      <c r="D12" s="40"/>
      <c r="E12" s="31"/>
      <c r="F12" s="31"/>
      <c r="G12" s="31"/>
      <c r="H12" s="31"/>
    </row>
    <row r="13" spans="1:8" ht="15" x14ac:dyDescent="0.2">
      <c r="A13" s="242"/>
      <c r="B13" s="35" t="s">
        <v>10</v>
      </c>
      <c r="C13" s="148"/>
      <c r="D13" s="40"/>
      <c r="E13" s="31"/>
      <c r="F13" s="31"/>
      <c r="G13" s="31"/>
      <c r="H13" s="31"/>
    </row>
    <row r="14" spans="1:8" ht="16" thickBot="1" x14ac:dyDescent="0.25">
      <c r="A14" s="243"/>
      <c r="B14" s="34" t="s">
        <v>11</v>
      </c>
      <c r="C14" s="149"/>
      <c r="D14" s="40"/>
      <c r="E14" s="31"/>
      <c r="F14" s="31"/>
      <c r="G14" s="31"/>
      <c r="H14" s="31"/>
    </row>
    <row r="15" spans="1:8" ht="21" thickBot="1" x14ac:dyDescent="0.25">
      <c r="A15" s="33" t="s">
        <v>12</v>
      </c>
      <c r="B15" s="32" t="s">
        <v>13</v>
      </c>
      <c r="C15" s="150"/>
      <c r="D15" s="39"/>
      <c r="E15" s="31"/>
      <c r="F15" s="31"/>
      <c r="G15" s="31"/>
      <c r="H15" s="31"/>
    </row>
    <row r="16" spans="1:8" ht="15" x14ac:dyDescent="0.2">
      <c r="A16" s="234" t="s">
        <v>14</v>
      </c>
      <c r="B16" s="30" t="s">
        <v>15</v>
      </c>
      <c r="C16" s="29" t="s">
        <v>16</v>
      </c>
      <c r="D16" s="151"/>
      <c r="E16" s="17"/>
      <c r="F16" s="17"/>
      <c r="G16" s="17"/>
      <c r="H16" s="16"/>
    </row>
    <row r="17" spans="1:8" ht="15" x14ac:dyDescent="0.2">
      <c r="A17" s="235"/>
      <c r="B17" s="25" t="s">
        <v>17</v>
      </c>
      <c r="C17" s="28" t="s">
        <v>18</v>
      </c>
      <c r="D17" s="152"/>
      <c r="E17" s="27"/>
      <c r="F17" s="17"/>
      <c r="G17" s="17"/>
      <c r="H17" s="26"/>
    </row>
    <row r="18" spans="1:8" ht="15" x14ac:dyDescent="0.2">
      <c r="A18" s="235"/>
      <c r="B18" s="25" t="s">
        <v>19</v>
      </c>
      <c r="C18" s="24" t="s">
        <v>20</v>
      </c>
      <c r="D18" s="153"/>
      <c r="E18" s="14"/>
      <c r="F18" s="14"/>
      <c r="G18" s="14"/>
      <c r="H18" s="14"/>
    </row>
    <row r="19" spans="1:8" ht="16" thickBot="1" x14ac:dyDescent="0.25">
      <c r="A19" s="235"/>
      <c r="B19" s="23" t="s">
        <v>21</v>
      </c>
      <c r="C19" s="18"/>
      <c r="D19" s="154"/>
      <c r="E19" s="16"/>
      <c r="F19" s="16"/>
      <c r="G19" s="16"/>
      <c r="H19" s="16"/>
    </row>
    <row r="20" spans="1:8" ht="16" x14ac:dyDescent="0.2">
      <c r="A20" s="235"/>
      <c r="B20" s="237" t="s">
        <v>22</v>
      </c>
      <c r="C20" s="22" t="s">
        <v>23</v>
      </c>
      <c r="D20" s="156"/>
      <c r="E20" s="16"/>
      <c r="F20" s="16"/>
      <c r="G20" s="16"/>
      <c r="H20" s="16"/>
    </row>
    <row r="21" spans="1:8" ht="17" thickBot="1" x14ac:dyDescent="0.25">
      <c r="A21" s="235"/>
      <c r="B21" s="238"/>
      <c r="C21" s="21" t="s">
        <v>24</v>
      </c>
      <c r="D21" s="154"/>
      <c r="E21" s="16"/>
      <c r="F21" s="17"/>
      <c r="G21" s="17"/>
      <c r="H21" s="17"/>
    </row>
    <row r="22" spans="1:8" ht="16" x14ac:dyDescent="0.2">
      <c r="A22" s="235"/>
      <c r="B22" s="20" t="s">
        <v>25</v>
      </c>
      <c r="C22" s="157" t="s">
        <v>26</v>
      </c>
      <c r="D22" s="42"/>
      <c r="E22" s="16"/>
      <c r="F22" s="17"/>
      <c r="G22" s="17"/>
      <c r="H22" s="17"/>
    </row>
    <row r="23" spans="1:8" ht="32" x14ac:dyDescent="0.2">
      <c r="A23" s="235"/>
      <c r="B23" s="13" t="s">
        <v>27</v>
      </c>
      <c r="C23" s="158" t="s">
        <v>28</v>
      </c>
      <c r="D23" s="41" t="s">
        <v>29</v>
      </c>
      <c r="E23" s="16"/>
      <c r="F23" s="17"/>
      <c r="G23" s="17"/>
      <c r="H23" s="17"/>
    </row>
    <row r="24" spans="1:8" ht="16" x14ac:dyDescent="0.2">
      <c r="A24" s="235"/>
      <c r="B24" s="13" t="s">
        <v>30</v>
      </c>
      <c r="C24" s="158" t="s">
        <v>28</v>
      </c>
      <c r="D24" s="41"/>
      <c r="E24" s="16"/>
      <c r="F24" s="17"/>
      <c r="G24" s="17"/>
      <c r="H24" s="17"/>
    </row>
    <row r="25" spans="1:8" ht="16" x14ac:dyDescent="0.2">
      <c r="A25" s="235"/>
      <c r="B25" s="13" t="s">
        <v>31</v>
      </c>
      <c r="C25" s="158" t="s">
        <v>28</v>
      </c>
      <c r="D25" s="41"/>
      <c r="E25" s="16"/>
      <c r="F25" s="17"/>
      <c r="G25" s="17"/>
      <c r="H25" s="17"/>
    </row>
    <row r="26" spans="1:8" ht="17" thickBot="1" x14ac:dyDescent="0.25">
      <c r="A26" s="236"/>
      <c r="B26" s="19" t="s">
        <v>32</v>
      </c>
      <c r="C26" s="159" t="s">
        <v>33</v>
      </c>
      <c r="D26" s="43"/>
      <c r="E26" s="16"/>
      <c r="F26" s="17"/>
      <c r="G26" s="17"/>
      <c r="H26" s="17"/>
    </row>
    <row r="27" spans="1:8" ht="33" thickBot="1" x14ac:dyDescent="0.25">
      <c r="A27" s="15"/>
      <c r="B27" s="46" t="s">
        <v>34</v>
      </c>
      <c r="C27" s="157"/>
      <c r="D27" s="47"/>
      <c r="E27" s="16"/>
      <c r="F27" s="17"/>
      <c r="G27" s="17"/>
      <c r="H27" s="17"/>
    </row>
    <row r="28" spans="1:8" s="62" customFormat="1" ht="29" customHeight="1" thickBot="1" x14ac:dyDescent="0.25">
      <c r="A28" s="219" t="s">
        <v>35</v>
      </c>
      <c r="B28" s="217" t="s">
        <v>147</v>
      </c>
      <c r="C28" s="155" t="s">
        <v>141</v>
      </c>
      <c r="D28" s="193"/>
      <c r="E28" s="187"/>
      <c r="F28" s="59"/>
      <c r="G28" s="60"/>
      <c r="H28" s="61"/>
    </row>
    <row r="29" spans="1:8" s="62" customFormat="1" ht="29" customHeight="1" thickBot="1" x14ac:dyDescent="0.25">
      <c r="A29" s="220"/>
      <c r="B29" s="218"/>
      <c r="C29" s="155" t="s">
        <v>142</v>
      </c>
      <c r="D29" s="193"/>
      <c r="E29" s="187"/>
      <c r="F29" s="59"/>
      <c r="G29" s="60"/>
      <c r="H29" s="61"/>
    </row>
    <row r="30" spans="1:8" s="62" customFormat="1" ht="29" customHeight="1" thickBot="1" x14ac:dyDescent="0.25">
      <c r="A30" s="220"/>
      <c r="B30" s="218"/>
      <c r="C30" s="155" t="s">
        <v>143</v>
      </c>
      <c r="D30" s="193"/>
      <c r="E30" s="187"/>
      <c r="F30" s="59"/>
      <c r="G30" s="60"/>
      <c r="H30" s="61"/>
    </row>
    <row r="31" spans="1:8" s="62" customFormat="1" ht="29" customHeight="1" thickBot="1" x14ac:dyDescent="0.25">
      <c r="A31" s="220"/>
      <c r="B31" s="218"/>
      <c r="C31" s="155" t="s">
        <v>144</v>
      </c>
      <c r="D31" s="193"/>
      <c r="E31" s="187"/>
      <c r="F31" s="59"/>
      <c r="G31" s="60"/>
      <c r="H31" s="61"/>
    </row>
    <row r="32" spans="1:8" s="62" customFormat="1" ht="29" customHeight="1" thickBot="1" x14ac:dyDescent="0.25">
      <c r="A32" s="220"/>
      <c r="B32" s="218"/>
      <c r="C32" s="155" t="s">
        <v>145</v>
      </c>
      <c r="D32" s="193"/>
      <c r="E32" s="187"/>
      <c r="F32" s="59"/>
      <c r="G32" s="60"/>
      <c r="H32" s="61"/>
    </row>
    <row r="33" spans="1:8" s="62" customFormat="1" ht="17" thickBot="1" x14ac:dyDescent="0.25">
      <c r="A33" s="220"/>
      <c r="B33" s="218"/>
      <c r="C33" s="155" t="s">
        <v>146</v>
      </c>
      <c r="D33" s="193"/>
      <c r="E33" s="186"/>
    </row>
    <row r="34" spans="1:8" s="62" customFormat="1" ht="48" x14ac:dyDescent="0.2">
      <c r="A34" s="221" t="s">
        <v>38</v>
      </c>
      <c r="B34" s="213" t="s">
        <v>39</v>
      </c>
      <c r="C34" s="68" t="s">
        <v>40</v>
      </c>
      <c r="D34" s="215"/>
      <c r="E34" s="64"/>
    </row>
    <row r="35" spans="1:8" s="62" customFormat="1" ht="17" thickBot="1" x14ac:dyDescent="0.25">
      <c r="A35" s="222"/>
      <c r="B35" s="214"/>
      <c r="C35" s="65" t="s">
        <v>41</v>
      </c>
      <c r="D35" s="216"/>
      <c r="E35" s="64"/>
    </row>
    <row r="36" spans="1:8" s="67" customFormat="1" ht="65" thickBot="1" x14ac:dyDescent="0.25">
      <c r="A36" s="223"/>
      <c r="B36" s="110" t="s">
        <v>42</v>
      </c>
      <c r="C36" s="155" t="s">
        <v>43</v>
      </c>
      <c r="D36" s="111" t="s">
        <v>44</v>
      </c>
      <c r="E36" s="66"/>
    </row>
    <row r="37" spans="1:8" s="62" customFormat="1" ht="49" thickBot="1" x14ac:dyDescent="0.25">
      <c r="A37" s="211" t="s">
        <v>45</v>
      </c>
      <c r="B37" s="112" t="s">
        <v>46</v>
      </c>
      <c r="C37" s="68" t="s">
        <v>47</v>
      </c>
      <c r="D37" s="113" t="s">
        <v>48</v>
      </c>
      <c r="E37" s="64"/>
    </row>
    <row r="38" spans="1:8" s="70" customFormat="1" ht="33" thickBot="1" x14ac:dyDescent="0.25">
      <c r="A38" s="212"/>
      <c r="B38" s="114" t="s">
        <v>49</v>
      </c>
      <c r="C38" s="155" t="s">
        <v>43</v>
      </c>
      <c r="D38" s="160" t="s">
        <v>50</v>
      </c>
      <c r="E38" s="69"/>
    </row>
    <row r="39" spans="1:8" s="67" customFormat="1" ht="65" thickBot="1" x14ac:dyDescent="0.25">
      <c r="A39" s="71" t="s">
        <v>51</v>
      </c>
      <c r="B39" s="63" t="s">
        <v>52</v>
      </c>
      <c r="C39" s="161" t="s">
        <v>53</v>
      </c>
      <c r="D39" s="113" t="s">
        <v>54</v>
      </c>
      <c r="E39" s="188"/>
    </row>
    <row r="40" spans="1:8" s="62" customFormat="1" ht="16" x14ac:dyDescent="0.2">
      <c r="A40" s="224" t="s">
        <v>55</v>
      </c>
      <c r="B40" s="226" t="s">
        <v>56</v>
      </c>
      <c r="C40" s="72" t="s">
        <v>57</v>
      </c>
      <c r="D40" s="162"/>
      <c r="E40" s="189"/>
      <c r="F40" s="59"/>
      <c r="G40" s="64"/>
      <c r="H40" s="64"/>
    </row>
    <row r="41" spans="1:8" s="62" customFormat="1" ht="17" thickBot="1" x14ac:dyDescent="0.25">
      <c r="A41" s="224"/>
      <c r="B41" s="226"/>
      <c r="C41" s="73" t="s">
        <v>58</v>
      </c>
      <c r="D41" s="152"/>
      <c r="E41" s="59"/>
      <c r="F41" s="59"/>
      <c r="G41" s="64"/>
      <c r="H41" s="64"/>
    </row>
    <row r="42" spans="1:8" s="62" customFormat="1" ht="17" thickBot="1" x14ac:dyDescent="0.25">
      <c r="A42" s="224"/>
      <c r="B42" s="226"/>
      <c r="C42" s="74" t="s">
        <v>59</v>
      </c>
      <c r="D42" s="163"/>
      <c r="E42" s="59"/>
      <c r="F42" s="59"/>
      <c r="G42" s="64"/>
      <c r="H42" s="64"/>
    </row>
    <row r="43" spans="1:8" s="62" customFormat="1" ht="17" thickBot="1" x14ac:dyDescent="0.25">
      <c r="A43" s="224"/>
      <c r="B43" s="75" t="s">
        <v>60</v>
      </c>
      <c r="C43" s="76" t="s">
        <v>61</v>
      </c>
      <c r="D43" s="164"/>
      <c r="E43" s="59"/>
      <c r="F43" s="59"/>
      <c r="G43" s="64"/>
      <c r="H43" s="64"/>
    </row>
    <row r="44" spans="1:8" s="62" customFormat="1" ht="32" x14ac:dyDescent="0.2">
      <c r="A44" s="225"/>
      <c r="B44" s="77" t="s">
        <v>62</v>
      </c>
      <c r="C44" s="78" t="s">
        <v>63</v>
      </c>
      <c r="D44" s="163"/>
      <c r="E44" s="59"/>
      <c r="F44" s="59"/>
      <c r="G44" s="64"/>
      <c r="H44" s="64"/>
    </row>
    <row r="45" spans="1:8" s="62" customFormat="1" ht="16" x14ac:dyDescent="0.2">
      <c r="A45" s="227" t="s">
        <v>64</v>
      </c>
      <c r="B45" s="79" t="s">
        <v>65</v>
      </c>
      <c r="C45" s="80" t="s">
        <v>66</v>
      </c>
      <c r="D45" s="229"/>
      <c r="E45" s="82"/>
      <c r="F45" s="82"/>
      <c r="G45" s="83"/>
      <c r="H45" s="83"/>
    </row>
    <row r="46" spans="1:8" s="62" customFormat="1" ht="16" x14ac:dyDescent="0.2">
      <c r="A46" s="228"/>
      <c r="B46" s="84" t="s">
        <v>67</v>
      </c>
      <c r="C46" s="85" t="s">
        <v>66</v>
      </c>
      <c r="D46" s="229"/>
      <c r="E46" s="82"/>
      <c r="F46" s="82"/>
      <c r="G46" s="83"/>
      <c r="H46" s="83"/>
    </row>
    <row r="47" spans="1:8" s="62" customFormat="1" ht="16" x14ac:dyDescent="0.2">
      <c r="A47" s="228"/>
      <c r="B47" s="84" t="s">
        <v>68</v>
      </c>
      <c r="C47" s="85" t="s">
        <v>66</v>
      </c>
      <c r="D47" s="229"/>
      <c r="E47" s="82"/>
      <c r="F47" s="82"/>
      <c r="G47" s="83"/>
      <c r="H47" s="83"/>
    </row>
    <row r="48" spans="1:8" s="62" customFormat="1" ht="16" x14ac:dyDescent="0.2">
      <c r="A48" s="228"/>
      <c r="B48" s="84" t="s">
        <v>69</v>
      </c>
      <c r="C48" s="85" t="s">
        <v>66</v>
      </c>
      <c r="D48" s="229"/>
      <c r="E48" s="82"/>
      <c r="F48" s="82"/>
      <c r="G48" s="83"/>
      <c r="H48" s="83"/>
    </row>
    <row r="49" spans="1:11" s="62" customFormat="1" ht="16" x14ac:dyDescent="0.2">
      <c r="A49" s="228"/>
      <c r="B49" s="84" t="s">
        <v>70</v>
      </c>
      <c r="C49" s="85" t="s">
        <v>66</v>
      </c>
      <c r="D49" s="229"/>
      <c r="E49" s="82"/>
      <c r="F49" s="82"/>
      <c r="G49" s="83"/>
      <c r="H49" s="83"/>
    </row>
    <row r="50" spans="1:11" s="62" customFormat="1" ht="16" x14ac:dyDescent="0.2">
      <c r="A50" s="228"/>
      <c r="B50" s="84" t="s">
        <v>71</v>
      </c>
      <c r="C50" s="85" t="s">
        <v>66</v>
      </c>
      <c r="D50" s="229"/>
      <c r="E50" s="82"/>
      <c r="F50" s="82"/>
      <c r="G50" s="83"/>
      <c r="H50" s="83"/>
    </row>
    <row r="51" spans="1:11" s="62" customFormat="1" ht="16" x14ac:dyDescent="0.2">
      <c r="A51" s="228"/>
      <c r="B51" s="84" t="s">
        <v>72</v>
      </c>
      <c r="C51" s="85" t="s">
        <v>66</v>
      </c>
      <c r="D51" s="229"/>
      <c r="E51" s="82"/>
      <c r="F51" s="82"/>
      <c r="G51" s="83"/>
      <c r="H51" s="83"/>
    </row>
    <row r="52" spans="1:11" s="62" customFormat="1" ht="16" x14ac:dyDescent="0.2">
      <c r="A52" s="228"/>
      <c r="B52" s="84" t="s">
        <v>73</v>
      </c>
      <c r="C52" s="85" t="s">
        <v>66</v>
      </c>
      <c r="D52" s="229"/>
      <c r="E52" s="82"/>
      <c r="F52" s="82"/>
      <c r="G52" s="83"/>
      <c r="H52" s="83"/>
    </row>
    <row r="53" spans="1:11" s="62" customFormat="1" ht="16" x14ac:dyDescent="0.2">
      <c r="A53" s="228"/>
      <c r="B53" s="132" t="s">
        <v>74</v>
      </c>
      <c r="C53" s="85" t="s">
        <v>66</v>
      </c>
      <c r="D53" s="229"/>
      <c r="E53" s="82"/>
      <c r="F53" s="82"/>
      <c r="G53" s="83"/>
      <c r="H53" s="83"/>
    </row>
    <row r="54" spans="1:11" s="62" customFormat="1" ht="32" x14ac:dyDescent="0.2">
      <c r="A54" s="228"/>
      <c r="B54" s="84" t="s">
        <v>75</v>
      </c>
      <c r="C54" s="86" t="s">
        <v>66</v>
      </c>
      <c r="D54" s="229"/>
      <c r="E54" s="82"/>
      <c r="F54" s="82"/>
      <c r="G54" s="83"/>
      <c r="H54" s="83"/>
    </row>
    <row r="55" spans="1:11" s="62" customFormat="1" ht="48" x14ac:dyDescent="0.2">
      <c r="A55" s="228"/>
      <c r="B55" s="196" t="s">
        <v>76</v>
      </c>
      <c r="C55" s="177" t="s">
        <v>66</v>
      </c>
      <c r="D55" s="81"/>
      <c r="E55" s="190"/>
      <c r="F55" s="82"/>
      <c r="G55" s="83"/>
      <c r="H55" s="83"/>
    </row>
    <row r="56" spans="1:11" s="62" customFormat="1" ht="33" thickBot="1" x14ac:dyDescent="0.25">
      <c r="A56" s="228"/>
      <c r="B56" s="196" t="s">
        <v>148</v>
      </c>
      <c r="C56" s="177" t="s">
        <v>66</v>
      </c>
      <c r="D56" s="81"/>
      <c r="E56" s="190"/>
      <c r="F56" s="82"/>
      <c r="G56" s="83"/>
      <c r="H56" s="83"/>
    </row>
    <row r="57" spans="1:11" s="62" customFormat="1" ht="17" thickBot="1" x14ac:dyDescent="0.25">
      <c r="A57" s="228"/>
      <c r="B57" s="194" t="s">
        <v>77</v>
      </c>
      <c r="C57" s="195" t="s">
        <v>78</v>
      </c>
      <c r="D57" s="87"/>
      <c r="E57" s="82"/>
      <c r="F57" s="82"/>
      <c r="G57" s="83"/>
      <c r="H57" s="83"/>
    </row>
    <row r="58" spans="1:11" s="62" customFormat="1" ht="32" x14ac:dyDescent="0.2">
      <c r="A58" s="230" t="s">
        <v>77</v>
      </c>
      <c r="B58" s="185" t="s">
        <v>140</v>
      </c>
      <c r="C58" s="178"/>
      <c r="D58" s="179"/>
      <c r="E58" s="88"/>
      <c r="F58" s="88"/>
      <c r="G58" s="88"/>
      <c r="H58" s="88"/>
    </row>
    <row r="59" spans="1:11" s="92" customFormat="1" ht="15" x14ac:dyDescent="0.2">
      <c r="A59" s="231"/>
      <c r="B59" s="174"/>
      <c r="C59" s="175"/>
      <c r="D59" s="180"/>
      <c r="E59" s="189"/>
      <c r="F59" s="89"/>
      <c r="G59" s="90"/>
      <c r="H59" s="91"/>
      <c r="K59" s="93"/>
    </row>
    <row r="60" spans="1:11" s="62" customFormat="1" ht="16" x14ac:dyDescent="0.2">
      <c r="A60" s="231"/>
      <c r="B60" s="176" t="s">
        <v>79</v>
      </c>
      <c r="C60" s="177"/>
      <c r="D60" s="181"/>
      <c r="E60" s="189"/>
      <c r="F60" s="59"/>
      <c r="G60" s="94"/>
      <c r="H60" s="94"/>
    </row>
    <row r="61" spans="1:11" s="62" customFormat="1" ht="15" x14ac:dyDescent="0.2">
      <c r="A61" s="231"/>
      <c r="B61" s="176"/>
      <c r="C61" s="177"/>
      <c r="D61" s="181"/>
      <c r="E61" s="189"/>
      <c r="F61" s="59"/>
      <c r="G61" s="94"/>
      <c r="H61" s="94"/>
    </row>
    <row r="62" spans="1:11" s="10" customFormat="1" ht="33" thickBot="1" x14ac:dyDescent="0.25">
      <c r="A62" s="232"/>
      <c r="B62" s="182" t="s">
        <v>80</v>
      </c>
      <c r="C62" s="183" t="s">
        <v>81</v>
      </c>
      <c r="D62" s="184"/>
      <c r="E62" s="12"/>
      <c r="F62" s="12"/>
      <c r="G62" s="11"/>
      <c r="H62" s="11"/>
    </row>
    <row r="63" spans="1:11" s="10" customFormat="1" ht="21" thickBot="1" x14ac:dyDescent="0.25">
      <c r="A63" s="168"/>
      <c r="B63" s="170"/>
      <c r="C63" s="172"/>
      <c r="D63" s="173"/>
      <c r="E63" s="12"/>
      <c r="F63" s="12"/>
      <c r="G63" s="11"/>
      <c r="H63" s="11"/>
    </row>
    <row r="64" spans="1:11" ht="43" thickBot="1" x14ac:dyDescent="0.25">
      <c r="A64" s="9" t="s">
        <v>82</v>
      </c>
      <c r="B64" s="171"/>
      <c r="C64" s="8"/>
      <c r="D64" s="44"/>
      <c r="E64" s="7"/>
      <c r="F64" s="7"/>
      <c r="G64" s="6"/>
      <c r="H64" s="6"/>
    </row>
    <row r="67" spans="1:1" ht="16" x14ac:dyDescent="0.2">
      <c r="A67" s="133" t="s">
        <v>83</v>
      </c>
    </row>
    <row r="68" spans="1:1" ht="16" x14ac:dyDescent="0.2">
      <c r="A68" s="134" t="s">
        <v>84</v>
      </c>
    </row>
    <row r="69" spans="1:1" ht="16" x14ac:dyDescent="0.2">
      <c r="A69" s="134" t="s">
        <v>85</v>
      </c>
    </row>
  </sheetData>
  <mergeCells count="24">
    <mergeCell ref="A3:B3"/>
    <mergeCell ref="A4:B4"/>
    <mergeCell ref="A6:A14"/>
    <mergeCell ref="E6:E7"/>
    <mergeCell ref="F6:F7"/>
    <mergeCell ref="G6:G7"/>
    <mergeCell ref="A16:A26"/>
    <mergeCell ref="B20:B21"/>
    <mergeCell ref="H6:H7"/>
    <mergeCell ref="E9:E10"/>
    <mergeCell ref="F9:F10"/>
    <mergeCell ref="G9:G10"/>
    <mergeCell ref="H9:H10"/>
    <mergeCell ref="A40:A44"/>
    <mergeCell ref="B40:B42"/>
    <mergeCell ref="A45:A57"/>
    <mergeCell ref="D45:D54"/>
    <mergeCell ref="A58:A62"/>
    <mergeCell ref="A37:A38"/>
    <mergeCell ref="B34:B35"/>
    <mergeCell ref="D34:D35"/>
    <mergeCell ref="B28:B33"/>
    <mergeCell ref="A28:A33"/>
    <mergeCell ref="A34:A3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A41A2-0084-49EB-A45A-EBD6871638FD}">
  <sheetPr>
    <tabColor rgb="FF00B0F0"/>
  </sheetPr>
  <dimension ref="A1:K63"/>
  <sheetViews>
    <sheetView rightToLeft="1" tabSelected="1" topLeftCell="A46" zoomScale="90" zoomScaleNormal="90" workbookViewId="0">
      <selection activeCell="A32" sqref="A32"/>
    </sheetView>
  </sheetViews>
  <sheetFormatPr baseColWidth="10" defaultColWidth="8.83203125" defaultRowHeight="15" x14ac:dyDescent="0.2"/>
  <cols>
    <col min="1" max="1" width="71.1640625" customWidth="1"/>
    <col min="2" max="2" width="22.5" bestFit="1" customWidth="1"/>
    <col min="3" max="3" width="22.33203125" bestFit="1" customWidth="1"/>
    <col min="4" max="4" width="19" bestFit="1" customWidth="1"/>
    <col min="5" max="5" width="11.1640625" bestFit="1" customWidth="1"/>
    <col min="6" max="6" width="9.6640625" bestFit="1" customWidth="1"/>
    <col min="7" max="7" width="10" bestFit="1" customWidth="1"/>
    <col min="8" max="8" width="12.5" bestFit="1" customWidth="1"/>
    <col min="9" max="9" width="10" bestFit="1" customWidth="1"/>
    <col min="10" max="10" width="10.1640625" bestFit="1" customWidth="1"/>
    <col min="11" max="11" width="12.5" bestFit="1" customWidth="1"/>
  </cols>
  <sheetData>
    <row r="1" spans="1:10" ht="33" x14ac:dyDescent="0.2">
      <c r="A1" s="169" t="s">
        <v>139</v>
      </c>
    </row>
    <row r="3" spans="1:10" x14ac:dyDescent="0.2">
      <c r="E3" s="191"/>
    </row>
    <row r="4" spans="1:10" ht="16" x14ac:dyDescent="0.2">
      <c r="A4" s="145" t="s">
        <v>129</v>
      </c>
      <c r="B4" s="145" t="s">
        <v>130</v>
      </c>
      <c r="C4" s="145" t="s">
        <v>131</v>
      </c>
      <c r="E4" s="191"/>
    </row>
    <row r="5" spans="1:10" ht="16" x14ac:dyDescent="0.2">
      <c r="A5" s="146" t="s">
        <v>132</v>
      </c>
      <c r="B5" s="146">
        <v>340478212</v>
      </c>
      <c r="C5" s="146">
        <v>9152578</v>
      </c>
    </row>
    <row r="6" spans="1:10" ht="32" x14ac:dyDescent="0.2">
      <c r="A6" s="146" t="s">
        <v>133</v>
      </c>
      <c r="B6" s="146">
        <v>340478212</v>
      </c>
      <c r="C6" s="146">
        <v>14066609</v>
      </c>
    </row>
    <row r="9" spans="1:10" ht="16" thickBot="1" x14ac:dyDescent="0.25"/>
    <row r="10" spans="1:10" ht="16" thickBot="1" x14ac:dyDescent="0.25">
      <c r="A10" s="100" t="s">
        <v>86</v>
      </c>
      <c r="B10" s="101">
        <v>3.7</v>
      </c>
    </row>
    <row r="11" spans="1:10" ht="35" thickBot="1" x14ac:dyDescent="0.45">
      <c r="A11" s="104" t="s">
        <v>138</v>
      </c>
      <c r="F11" s="197">
        <v>45292</v>
      </c>
      <c r="G11" s="244" t="s">
        <v>87</v>
      </c>
      <c r="H11" s="245"/>
      <c r="I11" s="244" t="s">
        <v>88</v>
      </c>
      <c r="J11" s="245"/>
    </row>
    <row r="12" spans="1:10" ht="64" x14ac:dyDescent="0.2">
      <c r="A12" s="58" t="s">
        <v>89</v>
      </c>
      <c r="B12" s="49"/>
      <c r="C12" s="56" t="s">
        <v>90</v>
      </c>
      <c r="D12" s="56" t="s">
        <v>91</v>
      </c>
      <c r="E12" s="57" t="s">
        <v>92</v>
      </c>
      <c r="F12" s="198" t="s">
        <v>149</v>
      </c>
      <c r="G12" s="202" t="s">
        <v>93</v>
      </c>
      <c r="H12" s="203" t="s">
        <v>94</v>
      </c>
      <c r="I12" s="204" t="s">
        <v>93</v>
      </c>
      <c r="J12" s="95" t="s">
        <v>94</v>
      </c>
    </row>
    <row r="13" spans="1:10" ht="16" x14ac:dyDescent="0.2">
      <c r="A13" s="50" t="s">
        <v>95</v>
      </c>
      <c r="B13" s="50" t="s">
        <v>37</v>
      </c>
      <c r="C13" s="53">
        <v>8457395.5199999977</v>
      </c>
      <c r="D13" s="53">
        <v>2224308</v>
      </c>
      <c r="E13" s="54">
        <f>C13+D13</f>
        <v>10681703.519999998</v>
      </c>
      <c r="F13" s="199">
        <v>18.98</v>
      </c>
      <c r="G13" s="205">
        <v>0.1</v>
      </c>
      <c r="H13" s="53">
        <f t="shared" ref="H13:H18" si="0">(E13*F13*G13)/100</f>
        <v>202738.73280959998</v>
      </c>
      <c r="I13" s="201">
        <v>0.08</v>
      </c>
      <c r="J13" s="96">
        <f t="shared" ref="J13:J18" si="1">(E13*F13*I13)/100</f>
        <v>162190.98624767998</v>
      </c>
    </row>
    <row r="14" spans="1:10" ht="16" x14ac:dyDescent="0.2">
      <c r="A14" s="50" t="s">
        <v>95</v>
      </c>
      <c r="B14" s="50" t="s">
        <v>36</v>
      </c>
      <c r="C14" s="53">
        <v>2166065.2799999979</v>
      </c>
      <c r="D14" s="53">
        <v>599119</v>
      </c>
      <c r="E14" s="54">
        <f t="shared" ref="E14:E18" si="2">C14+D14</f>
        <v>2765184.2799999979</v>
      </c>
      <c r="F14" s="200">
        <v>71.17</v>
      </c>
      <c r="G14" s="205">
        <v>0.15</v>
      </c>
      <c r="H14" s="53">
        <f t="shared" si="0"/>
        <v>295197.24781139975</v>
      </c>
      <c r="I14" s="201">
        <v>0.16</v>
      </c>
      <c r="J14" s="96">
        <f t="shared" si="1"/>
        <v>314877.06433215976</v>
      </c>
    </row>
    <row r="15" spans="1:10" ht="16" x14ac:dyDescent="0.2">
      <c r="A15" s="50" t="s">
        <v>96</v>
      </c>
      <c r="B15" s="50" t="s">
        <v>37</v>
      </c>
      <c r="C15" s="53">
        <v>15847103.839999961</v>
      </c>
      <c r="D15" s="53">
        <v>6490127</v>
      </c>
      <c r="E15" s="54">
        <f t="shared" si="2"/>
        <v>22337230.839999959</v>
      </c>
      <c r="F15" s="199">
        <v>18.21</v>
      </c>
      <c r="G15" s="205">
        <v>0.1</v>
      </c>
      <c r="H15" s="53">
        <f t="shared" si="0"/>
        <v>406760.9735963993</v>
      </c>
      <c r="I15" s="201">
        <v>0.08</v>
      </c>
      <c r="J15" s="96">
        <f t="shared" si="1"/>
        <v>325408.77887711942</v>
      </c>
    </row>
    <row r="16" spans="1:10" ht="16" x14ac:dyDescent="0.2">
      <c r="A16" s="50" t="s">
        <v>96</v>
      </c>
      <c r="B16" s="50" t="s">
        <v>36</v>
      </c>
      <c r="C16" s="53">
        <v>2670832.0000000014</v>
      </c>
      <c r="D16" s="53">
        <v>1127948</v>
      </c>
      <c r="E16" s="54">
        <f t="shared" si="2"/>
        <v>3798780.0000000014</v>
      </c>
      <c r="F16" s="200">
        <v>21.76</v>
      </c>
      <c r="G16" s="205">
        <v>0.15</v>
      </c>
      <c r="H16" s="53">
        <f t="shared" si="0"/>
        <v>123992.17920000006</v>
      </c>
      <c r="I16" s="201">
        <v>0.16</v>
      </c>
      <c r="J16" s="96">
        <f t="shared" si="1"/>
        <v>132258.32448000007</v>
      </c>
    </row>
    <row r="17" spans="1:10" ht="16" x14ac:dyDescent="0.2">
      <c r="A17" s="50" t="s">
        <v>97</v>
      </c>
      <c r="B17" s="50" t="s">
        <v>37</v>
      </c>
      <c r="C17" s="53">
        <v>14015521.039999997</v>
      </c>
      <c r="D17" s="53">
        <v>9029342</v>
      </c>
      <c r="E17" s="54">
        <f t="shared" si="2"/>
        <v>23044863.039999999</v>
      </c>
      <c r="F17" s="199">
        <v>22.27</v>
      </c>
      <c r="G17" s="205">
        <v>0.1</v>
      </c>
      <c r="H17" s="53">
        <f t="shared" si="0"/>
        <v>513209.09990079998</v>
      </c>
      <c r="I17" s="201">
        <v>0.08</v>
      </c>
      <c r="J17" s="96">
        <f t="shared" si="1"/>
        <v>410567.27992063999</v>
      </c>
    </row>
    <row r="18" spans="1:10" ht="16" x14ac:dyDescent="0.2">
      <c r="A18" s="50" t="s">
        <v>97</v>
      </c>
      <c r="B18" s="50" t="s">
        <v>36</v>
      </c>
      <c r="C18" s="53">
        <v>2821481.0399999991</v>
      </c>
      <c r="D18" s="53">
        <v>1859361</v>
      </c>
      <c r="E18" s="54">
        <f t="shared" si="2"/>
        <v>4680842.0399999991</v>
      </c>
      <c r="F18" s="200">
        <v>114.35</v>
      </c>
      <c r="G18" s="205">
        <v>0.15</v>
      </c>
      <c r="H18" s="53">
        <f t="shared" si="0"/>
        <v>802881.43091099977</v>
      </c>
      <c r="I18" s="201">
        <v>0.16</v>
      </c>
      <c r="J18" s="96">
        <f t="shared" si="1"/>
        <v>856406.85963839979</v>
      </c>
    </row>
    <row r="19" spans="1:10" ht="16" thickBot="1" x14ac:dyDescent="0.25">
      <c r="A19" s="50" t="s">
        <v>98</v>
      </c>
      <c r="B19" s="48"/>
      <c r="C19" s="208">
        <f>SUM(C13:C18)</f>
        <v>45978398.719999954</v>
      </c>
      <c r="D19" s="208">
        <f>SUM(D13:D18)</f>
        <v>21330205</v>
      </c>
      <c r="E19" s="54">
        <f>SUM(E13:E18)</f>
        <v>67308603.719999954</v>
      </c>
      <c r="G19" s="167"/>
      <c r="H19" s="122">
        <f>SUM(H13:H18)</f>
        <v>2344779.6642291988</v>
      </c>
      <c r="I19" s="119"/>
      <c r="J19" s="206">
        <f>SUM(J13:J18)</f>
        <v>2201709.2934959992</v>
      </c>
    </row>
    <row r="20" spans="1:10" x14ac:dyDescent="0.2">
      <c r="A20" s="99"/>
      <c r="C20" s="52"/>
      <c r="D20" s="52"/>
      <c r="E20" s="55"/>
    </row>
    <row r="21" spans="1:10" x14ac:dyDescent="0.2">
      <c r="A21" s="99"/>
      <c r="C21" s="52"/>
      <c r="D21" s="52"/>
      <c r="E21" s="55"/>
    </row>
    <row r="22" spans="1:10" x14ac:dyDescent="0.2">
      <c r="A22" s="99"/>
      <c r="C22" s="52"/>
      <c r="D22" s="51"/>
      <c r="H22" s="121"/>
      <c r="J22" s="121"/>
    </row>
    <row r="23" spans="1:10" x14ac:dyDescent="0.2">
      <c r="A23" s="123" t="s">
        <v>99</v>
      </c>
      <c r="F23" s="123"/>
      <c r="G23" s="123"/>
      <c r="H23" s="123"/>
      <c r="I23" s="123"/>
      <c r="J23" s="123"/>
    </row>
    <row r="24" spans="1:10" ht="16" thickBot="1" x14ac:dyDescent="0.25">
      <c r="A24" s="246" t="s">
        <v>100</v>
      </c>
      <c r="B24" s="246"/>
      <c r="C24" s="246"/>
      <c r="D24" s="52"/>
      <c r="E24" s="51"/>
      <c r="F24" s="123"/>
      <c r="G24" s="123"/>
      <c r="H24" s="123"/>
      <c r="I24" s="123"/>
      <c r="J24" s="123"/>
    </row>
    <row r="25" spans="1:10" x14ac:dyDescent="0.2">
      <c r="A25" s="135"/>
      <c r="B25" s="135"/>
      <c r="C25" s="135"/>
      <c r="D25" s="52"/>
      <c r="E25" s="51"/>
      <c r="F25" s="123"/>
      <c r="G25" s="123"/>
      <c r="H25" s="123"/>
      <c r="I25" s="123"/>
      <c r="J25" s="123"/>
    </row>
    <row r="26" spans="1:10" ht="16" thickBot="1" x14ac:dyDescent="0.25">
      <c r="A26" s="135"/>
      <c r="B26" s="135"/>
      <c r="C26" s="135"/>
      <c r="D26" s="52"/>
      <c r="E26" s="51"/>
      <c r="F26" s="123"/>
      <c r="G26" s="123"/>
      <c r="H26" s="123"/>
      <c r="I26" s="123"/>
      <c r="J26" s="123"/>
    </row>
    <row r="27" spans="1:10" s="136" customFormat="1" ht="34" x14ac:dyDescent="0.4">
      <c r="A27" s="247" t="s">
        <v>136</v>
      </c>
      <c r="B27" s="248"/>
      <c r="C27" s="248"/>
      <c r="D27" s="249"/>
      <c r="F27" s="123"/>
      <c r="G27" s="123"/>
      <c r="H27" s="123"/>
      <c r="I27" s="123"/>
      <c r="J27" s="123"/>
    </row>
    <row r="28" spans="1:10" x14ac:dyDescent="0.2">
      <c r="A28" s="137"/>
      <c r="D28" s="138"/>
      <c r="F28" s="123"/>
      <c r="G28" s="123"/>
      <c r="H28" s="123"/>
      <c r="I28" s="123"/>
      <c r="J28" s="123"/>
    </row>
    <row r="29" spans="1:10" ht="16" thickBot="1" x14ac:dyDescent="0.25">
      <c r="A29" s="97" t="s">
        <v>38</v>
      </c>
      <c r="D29" s="138"/>
      <c r="F29" s="123"/>
      <c r="G29" s="123"/>
      <c r="H29" s="123"/>
      <c r="I29" s="123"/>
      <c r="J29" s="123"/>
    </row>
    <row r="30" spans="1:10" x14ac:dyDescent="0.2">
      <c r="A30" s="116" t="s">
        <v>101</v>
      </c>
      <c r="B30" s="117">
        <v>1064.5</v>
      </c>
      <c r="C30" s="118" t="s">
        <v>102</v>
      </c>
      <c r="D30" s="107" t="s">
        <v>103</v>
      </c>
      <c r="F30" s="123"/>
      <c r="G30" s="123"/>
      <c r="H30" s="123"/>
      <c r="I30" s="123"/>
      <c r="J30" s="123"/>
    </row>
    <row r="31" spans="1:10" x14ac:dyDescent="0.2">
      <c r="A31" s="98" t="s">
        <v>101</v>
      </c>
      <c r="B31" s="53">
        <v>11558779736.314131</v>
      </c>
      <c r="C31" s="48" t="s">
        <v>104</v>
      </c>
      <c r="D31" s="109" t="s">
        <v>105</v>
      </c>
      <c r="F31" s="123"/>
      <c r="G31" s="123"/>
      <c r="H31" s="123"/>
      <c r="I31" s="123"/>
      <c r="J31" s="123"/>
    </row>
    <row r="32" spans="1:10" x14ac:dyDescent="0.2">
      <c r="A32" s="98" t="s">
        <v>106</v>
      </c>
      <c r="B32" s="53">
        <v>17513.302630778988</v>
      </c>
      <c r="C32" s="48" t="s">
        <v>107</v>
      </c>
      <c r="D32" s="109" t="s">
        <v>108</v>
      </c>
      <c r="F32" s="123"/>
      <c r="G32" s="123"/>
      <c r="H32" s="123"/>
      <c r="I32" s="123"/>
      <c r="J32" s="123"/>
    </row>
    <row r="33" spans="1:10" ht="16" thickBot="1" x14ac:dyDescent="0.25">
      <c r="A33" s="124" t="s">
        <v>109</v>
      </c>
      <c r="B33" s="122">
        <f>B32/3</f>
        <v>5837.7675435929959</v>
      </c>
      <c r="C33" s="119" t="s">
        <v>107</v>
      </c>
      <c r="D33" s="120" t="s">
        <v>110</v>
      </c>
      <c r="F33" s="123"/>
      <c r="G33" s="123"/>
      <c r="H33" s="123"/>
      <c r="I33" s="123"/>
      <c r="J33" s="123"/>
    </row>
    <row r="34" spans="1:10" x14ac:dyDescent="0.2">
      <c r="A34" s="97"/>
      <c r="D34" s="138"/>
      <c r="F34" s="123"/>
      <c r="G34" s="123"/>
      <c r="H34" s="123"/>
      <c r="I34" s="123"/>
      <c r="J34" s="123"/>
    </row>
    <row r="35" spans="1:10" ht="16" thickBot="1" x14ac:dyDescent="0.25">
      <c r="A35" s="97" t="s">
        <v>111</v>
      </c>
      <c r="D35" s="138"/>
      <c r="F35" s="207"/>
      <c r="G35" s="123"/>
      <c r="H35" s="123"/>
      <c r="I35" s="123"/>
      <c r="J35" s="123"/>
    </row>
    <row r="36" spans="1:10" x14ac:dyDescent="0.2">
      <c r="A36" s="116" t="s">
        <v>101</v>
      </c>
      <c r="B36" s="117">
        <v>1064.5</v>
      </c>
      <c r="C36" s="118" t="s">
        <v>102</v>
      </c>
      <c r="D36" s="107" t="s">
        <v>112</v>
      </c>
      <c r="F36" s="207"/>
      <c r="G36" s="123"/>
      <c r="H36" s="123"/>
      <c r="I36" s="123"/>
      <c r="J36" s="123"/>
    </row>
    <row r="37" spans="1:10" x14ac:dyDescent="0.2">
      <c r="A37" s="98" t="s">
        <v>101</v>
      </c>
      <c r="B37" s="53">
        <v>11558779736.314131</v>
      </c>
      <c r="C37" s="48" t="s">
        <v>104</v>
      </c>
      <c r="D37" s="109"/>
      <c r="F37" s="207"/>
      <c r="G37" s="123"/>
      <c r="H37" s="123"/>
      <c r="I37" s="123"/>
      <c r="J37" s="123"/>
    </row>
    <row r="38" spans="1:10" x14ac:dyDescent="0.2">
      <c r="A38" s="98" t="s">
        <v>113</v>
      </c>
      <c r="B38" s="53">
        <v>172519.10054200195</v>
      </c>
      <c r="C38" s="48" t="s">
        <v>114</v>
      </c>
      <c r="D38" s="109" t="s">
        <v>115</v>
      </c>
      <c r="F38" s="207"/>
      <c r="G38" s="123"/>
      <c r="H38" s="123"/>
      <c r="I38" s="123"/>
      <c r="J38" s="123"/>
    </row>
    <row r="39" spans="1:10" ht="16" thickBot="1" x14ac:dyDescent="0.25">
      <c r="A39" s="124" t="s">
        <v>116</v>
      </c>
      <c r="B39" s="122">
        <f>B38/3</f>
        <v>57506.366847333986</v>
      </c>
      <c r="C39" s="119" t="s">
        <v>114</v>
      </c>
      <c r="D39" s="120" t="s">
        <v>110</v>
      </c>
      <c r="F39" s="207"/>
      <c r="G39" s="123"/>
      <c r="H39" s="123"/>
      <c r="I39" s="123"/>
      <c r="J39" s="123"/>
    </row>
    <row r="40" spans="1:10" ht="14" customHeight="1" thickBot="1" x14ac:dyDescent="0.25">
      <c r="A40" s="97"/>
      <c r="D40" s="138"/>
      <c r="F40" s="207"/>
      <c r="G40" s="123"/>
      <c r="H40" s="123"/>
      <c r="I40" s="123"/>
      <c r="J40" s="123"/>
    </row>
    <row r="41" spans="1:10" ht="16" thickBot="1" x14ac:dyDescent="0.25">
      <c r="A41" s="108" t="s">
        <v>117</v>
      </c>
      <c r="B41" s="115">
        <v>71.12</v>
      </c>
      <c r="C41" s="109"/>
      <c r="D41" s="138"/>
      <c r="F41" s="123"/>
      <c r="G41" s="123"/>
      <c r="H41" s="123"/>
      <c r="I41" s="123"/>
      <c r="J41" s="123"/>
    </row>
    <row r="42" spans="1:10" x14ac:dyDescent="0.2">
      <c r="A42" s="108" t="s">
        <v>118</v>
      </c>
      <c r="B42" s="115">
        <v>8.02</v>
      </c>
      <c r="C42" s="109"/>
      <c r="D42" s="138"/>
      <c r="F42" s="123"/>
      <c r="G42" s="123"/>
      <c r="H42" s="123"/>
      <c r="I42" s="123"/>
      <c r="J42" s="123"/>
    </row>
    <row r="43" spans="1:10" ht="16" thickBot="1" x14ac:dyDescent="0.25">
      <c r="A43" s="97"/>
      <c r="D43" s="144"/>
      <c r="F43" s="123"/>
      <c r="G43" s="123"/>
      <c r="H43" s="123"/>
      <c r="I43" s="123"/>
      <c r="J43" s="123"/>
    </row>
    <row r="44" spans="1:10" x14ac:dyDescent="0.2">
      <c r="A44" s="116" t="s">
        <v>119</v>
      </c>
      <c r="B44" s="165" t="s">
        <v>120</v>
      </c>
      <c r="C44" s="107" t="s">
        <v>121</v>
      </c>
      <c r="D44" s="138"/>
      <c r="F44" s="123"/>
      <c r="G44" s="123"/>
      <c r="H44" s="123"/>
      <c r="I44" s="123"/>
      <c r="J44" s="123"/>
    </row>
    <row r="45" spans="1:10" x14ac:dyDescent="0.2">
      <c r="A45" s="98" t="s">
        <v>122</v>
      </c>
      <c r="B45" s="102">
        <f>H19</f>
        <v>2344779.6642291988</v>
      </c>
      <c r="C45" s="130">
        <f>J19</f>
        <v>2201709.2934959992</v>
      </c>
      <c r="D45" s="138"/>
      <c r="F45" s="123"/>
      <c r="G45" s="123"/>
      <c r="H45" s="123"/>
      <c r="I45" s="123"/>
      <c r="J45" s="123"/>
    </row>
    <row r="46" spans="1:10" x14ac:dyDescent="0.2">
      <c r="A46" s="98"/>
      <c r="B46" s="48"/>
      <c r="C46" s="109"/>
      <c r="D46" s="138"/>
      <c r="F46" s="123"/>
      <c r="G46" s="123"/>
      <c r="H46" s="123"/>
      <c r="I46" s="123"/>
      <c r="J46" s="123"/>
    </row>
    <row r="47" spans="1:10" x14ac:dyDescent="0.2">
      <c r="A47" s="98" t="s">
        <v>123</v>
      </c>
      <c r="B47" s="103">
        <v>12</v>
      </c>
      <c r="C47" s="166">
        <v>14</v>
      </c>
      <c r="D47" s="138"/>
      <c r="F47" s="123"/>
      <c r="G47" s="123"/>
      <c r="H47" s="123"/>
      <c r="I47" s="123"/>
      <c r="J47" s="123"/>
    </row>
    <row r="48" spans="1:10" ht="16" x14ac:dyDescent="0.2">
      <c r="A48" s="129" t="s">
        <v>124</v>
      </c>
      <c r="B48" s="102">
        <f>$B$33*($B$41-B47)</f>
        <v>345128.81717721792</v>
      </c>
      <c r="C48" s="130">
        <f>$B$33*($B$41-C47)</f>
        <v>333453.28209003195</v>
      </c>
      <c r="D48" s="138"/>
      <c r="F48" s="123"/>
      <c r="G48" s="123"/>
      <c r="H48" s="123"/>
      <c r="I48" s="123"/>
      <c r="J48" s="123"/>
    </row>
    <row r="49" spans="1:11" x14ac:dyDescent="0.2">
      <c r="A49" s="129"/>
      <c r="B49" s="48"/>
      <c r="C49" s="109"/>
      <c r="D49" s="138"/>
      <c r="F49" s="123"/>
      <c r="G49" s="123"/>
      <c r="H49" s="123"/>
      <c r="I49" s="123"/>
      <c r="J49" s="123"/>
    </row>
    <row r="50" spans="1:11" x14ac:dyDescent="0.2">
      <c r="A50" s="98" t="s">
        <v>125</v>
      </c>
      <c r="B50" s="103">
        <v>2</v>
      </c>
      <c r="C50" s="166">
        <v>2.5</v>
      </c>
      <c r="D50" s="138"/>
      <c r="F50" s="123"/>
      <c r="G50" s="123"/>
      <c r="H50" s="123"/>
      <c r="I50" s="123"/>
      <c r="J50" s="123"/>
    </row>
    <row r="51" spans="1:11" ht="19" x14ac:dyDescent="0.25">
      <c r="A51" s="129" t="s">
        <v>126</v>
      </c>
      <c r="B51" s="102">
        <f>$B$39*($B$42-B50)</f>
        <v>346188.32842095057</v>
      </c>
      <c r="C51" s="130">
        <f>$B$39*($B$42-C50)</f>
        <v>317435.14499728358</v>
      </c>
      <c r="D51" s="138"/>
      <c r="F51" s="123"/>
      <c r="G51" s="123"/>
      <c r="H51" s="123"/>
      <c r="I51" s="123"/>
      <c r="J51" s="123"/>
      <c r="K51" s="105"/>
    </row>
    <row r="52" spans="1:11" ht="16" thickBot="1" x14ac:dyDescent="0.25">
      <c r="A52" s="167"/>
      <c r="B52" s="119"/>
      <c r="C52" s="120"/>
      <c r="D52" s="138"/>
      <c r="F52" s="123"/>
      <c r="G52" s="123"/>
      <c r="H52" s="123"/>
      <c r="I52" s="123"/>
      <c r="J52" s="123"/>
    </row>
    <row r="53" spans="1:11" x14ac:dyDescent="0.2">
      <c r="A53" s="97"/>
      <c r="D53" s="138"/>
      <c r="F53" s="123"/>
      <c r="G53" s="123"/>
      <c r="H53" s="123"/>
      <c r="I53" s="123"/>
      <c r="J53" s="123"/>
    </row>
    <row r="54" spans="1:11" s="105" customFormat="1" ht="22" thickBot="1" x14ac:dyDescent="0.3">
      <c r="A54" s="139" t="s">
        <v>127</v>
      </c>
      <c r="B54"/>
      <c r="C54"/>
      <c r="D54" s="138"/>
      <c r="E54"/>
      <c r="F54" s="123"/>
      <c r="G54" s="123"/>
      <c r="H54" s="123"/>
      <c r="I54" s="123"/>
      <c r="J54" s="123"/>
      <c r="K54"/>
    </row>
    <row r="55" spans="1:11" s="105" customFormat="1" ht="21" x14ac:dyDescent="0.25">
      <c r="A55" s="126"/>
      <c r="B55" s="127" t="s">
        <v>120</v>
      </c>
      <c r="C55" s="128" t="s">
        <v>121</v>
      </c>
      <c r="D55" s="138"/>
      <c r="E55"/>
      <c r="F55" s="123"/>
      <c r="G55" s="123"/>
      <c r="H55" s="123"/>
      <c r="I55" s="123"/>
      <c r="J55" s="123"/>
      <c r="K55"/>
    </row>
    <row r="56" spans="1:11" s="105" customFormat="1" ht="19" x14ac:dyDescent="0.25">
      <c r="A56" s="129" t="s">
        <v>89</v>
      </c>
      <c r="B56" s="102">
        <f>H19</f>
        <v>2344779.6642291988</v>
      </c>
      <c r="C56" s="130">
        <f>J19</f>
        <v>2201709.2934959992</v>
      </c>
      <c r="D56" s="138"/>
      <c r="E56"/>
      <c r="F56" s="123"/>
      <c r="G56" s="123"/>
      <c r="H56" s="123"/>
      <c r="I56" s="123"/>
      <c r="J56" s="123"/>
      <c r="K56"/>
    </row>
    <row r="57" spans="1:11" ht="16" x14ac:dyDescent="0.2">
      <c r="A57" s="129" t="s">
        <v>124</v>
      </c>
      <c r="B57" s="102">
        <f>B48</f>
        <v>345128.81717721792</v>
      </c>
      <c r="C57" s="130">
        <f>C48</f>
        <v>333453.28209003195</v>
      </c>
      <c r="D57" s="138"/>
      <c r="F57" s="123"/>
      <c r="G57" s="123"/>
      <c r="H57" s="123"/>
      <c r="I57" s="123"/>
      <c r="J57" s="123"/>
    </row>
    <row r="58" spans="1:11" ht="19" x14ac:dyDescent="0.25">
      <c r="A58" s="129" t="s">
        <v>126</v>
      </c>
      <c r="B58" s="102">
        <f>B51</f>
        <v>346188.32842095057</v>
      </c>
      <c r="C58" s="130">
        <f>C51</f>
        <v>317435.14499728358</v>
      </c>
      <c r="D58" s="138"/>
      <c r="F58" s="123"/>
      <c r="G58" s="123"/>
      <c r="H58" s="123"/>
      <c r="I58" s="123"/>
      <c r="J58" s="123"/>
      <c r="K58" s="105"/>
    </row>
    <row r="59" spans="1:11" ht="20" thickBot="1" x14ac:dyDescent="0.3">
      <c r="A59" s="131" t="s">
        <v>128</v>
      </c>
      <c r="B59" s="210">
        <f>B56+B57+B58</f>
        <v>3036096.8098273673</v>
      </c>
      <c r="C59" s="209">
        <f>C56+C57+C58</f>
        <v>2852597.720583315</v>
      </c>
      <c r="D59" s="140"/>
      <c r="E59" s="105"/>
      <c r="F59" s="123"/>
      <c r="G59" s="123"/>
      <c r="H59" s="123"/>
      <c r="I59" s="123"/>
      <c r="J59" s="123"/>
    </row>
    <row r="60" spans="1:11" ht="19" x14ac:dyDescent="0.25">
      <c r="A60" s="97"/>
      <c r="B60" s="125" t="s">
        <v>137</v>
      </c>
      <c r="D60" s="138"/>
      <c r="F60" s="123"/>
      <c r="G60" s="123"/>
      <c r="H60" s="123"/>
      <c r="I60" s="123"/>
      <c r="J60" s="123"/>
      <c r="K60" s="106"/>
    </row>
    <row r="61" spans="1:11" x14ac:dyDescent="0.2">
      <c r="A61" s="97"/>
      <c r="D61" s="138"/>
      <c r="F61" s="123"/>
      <c r="G61" s="123"/>
      <c r="H61" s="123"/>
      <c r="I61" s="123"/>
      <c r="J61" s="123"/>
    </row>
    <row r="62" spans="1:11" ht="16" thickBot="1" x14ac:dyDescent="0.25">
      <c r="A62" s="141"/>
      <c r="B62" s="142"/>
      <c r="C62" s="142"/>
      <c r="D62" s="143"/>
      <c r="F62" s="123"/>
      <c r="G62" s="123"/>
      <c r="H62" s="123"/>
      <c r="I62" s="123"/>
      <c r="J62" s="123"/>
    </row>
    <row r="63" spans="1:11" x14ac:dyDescent="0.2">
      <c r="F63" s="123"/>
      <c r="G63" s="123"/>
      <c r="H63" s="123"/>
      <c r="I63" s="123"/>
      <c r="J63" s="123"/>
    </row>
  </sheetData>
  <mergeCells count="4">
    <mergeCell ref="G11:H11"/>
    <mergeCell ref="I11:J11"/>
    <mergeCell ref="A24:C24"/>
    <mergeCell ref="A27:D27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הצעת מחיר  מכרז קוגנרציה שיבא</vt:lpstr>
      <vt:lpstr>מודל תיחור הצעות קוגנרציה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Uri Avigad</dc:creator>
  <cp:keywords/>
  <dc:description/>
  <cp:lastModifiedBy>Uri Avigad</cp:lastModifiedBy>
  <cp:revision/>
  <dcterms:created xsi:type="dcterms:W3CDTF">2022-10-30T04:35:40Z</dcterms:created>
  <dcterms:modified xsi:type="dcterms:W3CDTF">2024-12-04T08:54:22Z</dcterms:modified>
  <cp:category/>
  <cp:contentStatus/>
</cp:coreProperties>
</file>